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65" yWindow="-75" windowWidth="9660" windowHeight="8250"/>
  </bookViews>
  <sheets>
    <sheet name="мп" sheetId="2" r:id="rId1"/>
  </sheets>
  <definedNames>
    <definedName name="_xlnm.Print_Titles" localSheetId="0">мп!$8:$9</definedName>
    <definedName name="_xlnm.Print_Area" localSheetId="0">мп!$A$1:$V$61</definedName>
  </definedNames>
  <calcPr calcId="145621"/>
</workbook>
</file>

<file path=xl/calcChain.xml><?xml version="1.0" encoding="utf-8"?>
<calcChain xmlns="http://schemas.openxmlformats.org/spreadsheetml/2006/main">
  <c r="S53" i="2" l="1"/>
  <c r="T53" i="2"/>
  <c r="R53" i="2"/>
  <c r="V23" i="2"/>
  <c r="V24" i="2"/>
  <c r="T23" i="2"/>
  <c r="R23" i="2"/>
  <c r="S50" i="2"/>
  <c r="T50" i="2"/>
  <c r="R50" i="2"/>
  <c r="S19" i="2"/>
  <c r="R19" i="2"/>
  <c r="V51" i="2" l="1"/>
  <c r="V52" i="2"/>
  <c r="T44" i="2"/>
  <c r="R44" i="2"/>
  <c r="V45" i="2"/>
  <c r="T37" i="2"/>
  <c r="R37" i="2"/>
  <c r="V39" i="2"/>
  <c r="V38" i="2"/>
  <c r="T17" i="2"/>
  <c r="R17" i="2"/>
  <c r="R16" i="2" s="1"/>
  <c r="V18" i="2"/>
  <c r="V37" i="2" l="1"/>
  <c r="V17" i="2"/>
  <c r="V44" i="2"/>
  <c r="T16" i="2"/>
  <c r="V16" i="2" s="1"/>
  <c r="T20" i="2"/>
  <c r="T19" i="2" s="1"/>
  <c r="R20" i="2"/>
  <c r="V21" i="2"/>
  <c r="T12" i="2"/>
  <c r="R12" i="2"/>
  <c r="V14" i="2"/>
  <c r="V13" i="2"/>
  <c r="V48" i="2" l="1"/>
  <c r="V43" i="2"/>
  <c r="V42" i="2"/>
  <c r="V36" i="2"/>
  <c r="V34" i="2"/>
  <c r="V33" i="2"/>
  <c r="V32" i="2"/>
  <c r="V30" i="2"/>
  <c r="V28" i="2"/>
  <c r="V22" i="2"/>
  <c r="V15" i="2"/>
  <c r="R49" i="2" l="1"/>
  <c r="T41" i="2"/>
  <c r="T40" i="2" s="1"/>
  <c r="R41" i="2"/>
  <c r="R40" i="2" s="1"/>
  <c r="T35" i="2"/>
  <c r="R35" i="2"/>
  <c r="T31" i="2"/>
  <c r="R31" i="2"/>
  <c r="T29" i="2"/>
  <c r="R29" i="2"/>
  <c r="T27" i="2"/>
  <c r="R27" i="2"/>
  <c r="T26" i="2" l="1"/>
  <c r="R26" i="2"/>
  <c r="V27" i="2"/>
  <c r="V29" i="2"/>
  <c r="V31" i="2"/>
  <c r="V35" i="2"/>
  <c r="V41" i="2"/>
  <c r="V50" i="2"/>
  <c r="T49" i="2"/>
  <c r="V20" i="2" l="1"/>
  <c r="V49" i="2"/>
  <c r="V40" i="2"/>
  <c r="V26" i="2"/>
  <c r="R11" i="2" l="1"/>
  <c r="R47" i="2"/>
  <c r="R46" i="2" s="1"/>
  <c r="T47" i="2"/>
  <c r="V47" i="2" l="1"/>
  <c r="V12" i="2"/>
  <c r="V19" i="2"/>
  <c r="T11" i="2"/>
  <c r="T46" i="2"/>
  <c r="V11" i="2" l="1"/>
  <c r="V46" i="2"/>
  <c r="V53" i="2" l="1"/>
</calcChain>
</file>

<file path=xl/sharedStrings.xml><?xml version="1.0" encoding="utf-8"?>
<sst xmlns="http://schemas.openxmlformats.org/spreadsheetml/2006/main" count="61" uniqueCount="60">
  <si>
    <t xml:space="preserve"> </t>
  </si>
  <si>
    <t>(расшифровка)</t>
  </si>
  <si>
    <t>Емельянова С.Г.</t>
  </si>
  <si>
    <t>Начальник финансового управления</t>
  </si>
  <si>
    <t/>
  </si>
  <si>
    <t xml:space="preserve">Итого: </t>
  </si>
  <si>
    <t>5500000000</t>
  </si>
  <si>
    <t>Социальное обеспечение населения</t>
  </si>
  <si>
    <t>Социальная политика</t>
  </si>
  <si>
    <t>Молодежная политика и оздоровление детей</t>
  </si>
  <si>
    <t>5700000000</t>
  </si>
  <si>
    <t>Общее образование</t>
  </si>
  <si>
    <t>Образование</t>
  </si>
  <si>
    <t>Национальная экономика</t>
  </si>
  <si>
    <t>6000000000</t>
  </si>
  <si>
    <t>Другие общегосударственные вопросы</t>
  </si>
  <si>
    <t>Общегосударственные вопросы</t>
  </si>
  <si>
    <t>утв 2 квартал</t>
  </si>
  <si>
    <t>утв 1 квартал</t>
  </si>
  <si>
    <t>ТипБюджета</t>
  </si>
  <si>
    <t>Подраздел</t>
  </si>
  <si>
    <t>Раздел</t>
  </si>
  <si>
    <t>Наименование</t>
  </si>
  <si>
    <t xml:space="preserve">% исполнения к плану текущего долга </t>
  </si>
  <si>
    <t>Дорожное хозяйство(дорожные фонды)</t>
  </si>
  <si>
    <t>Дошкольное образование</t>
  </si>
  <si>
    <t>Дополнительное образование</t>
  </si>
  <si>
    <t xml:space="preserve">Культура и кинематография </t>
  </si>
  <si>
    <t>Культура</t>
  </si>
  <si>
    <t xml:space="preserve">Физическая культура и спорт </t>
  </si>
  <si>
    <t xml:space="preserve">Физическая культура 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</si>
  <si>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</si>
  <si>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</si>
  <si>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вопросы в области образования</t>
  </si>
  <si>
    <t>Другие вопросы в области культуры, кинематографии</t>
  </si>
  <si>
    <t>Муниципальная программа "Повышение безопасности дорожного движения в Лысогорском муниципальном районе на 2020 год"</t>
  </si>
  <si>
    <t>ОЖИДАЕМОЕ ИСПОЛНЕНИЕ МУНИЦИПАЛЬНЫХ ПРОГРАММ ЗА 2020 ГОД</t>
  </si>
  <si>
    <t>Утвержденные бюджетные назначения  2020 года</t>
  </si>
  <si>
    <t>Ожидаемое исполнение за 2020 год</t>
  </si>
  <si>
    <t>Муниципальная программа «Обеспечение и содержание  муниципального учреждения «Административно-хозяйственное обслуживание» на 2020-2022 г.г.»</t>
  </si>
  <si>
    <t>Муниципальная программа «Обеспечение и содержание муниципального учреждения « Централизованная бухгалтерия администрации Лысогорского муниципального района Саратовской области»  на 2020-2022 г.г.»</t>
  </si>
  <si>
    <t>Муниципальная программа "Профилактика терроризма на территории Лысогорского муниципального района Саратовской области на 2020-2022 годы."</t>
  </si>
  <si>
    <t>Муниципальная программа «Обеспечение и содержание муниципального казенного учреждения «Единая  дежурно-диспетчерская  служба Лысогорского  муниципального района Саратовской области»  на 2020-2022 г.г.</t>
  </si>
  <si>
    <t>Муниципальная  программа  «Капитальный ремонт, ремонт и содержание автомобильных дорог общего пользования местного значения  Лысогорского муниципального района на 2020 -2022 годы»</t>
  </si>
  <si>
    <t>Подпрограмма « Развитие системы дошкольного образования»   муниципальной программы «Развитие образования в Лысогорском районе Саратовской области на 2020-2022 гг».</t>
  </si>
  <si>
    <t xml:space="preserve">Подпрограмма «Развитие системы общего и дополнительного образования» муниципальной программы «Развитие образования в Лысогорском районе Саратовской области на 2020-2022  гг».  </t>
  </si>
  <si>
    <t xml:space="preserve">Подпрограмма «Развитие системы общего и дополнительного образования» муниципальной программы «Развитие образования в Лысогорском районе Саратовской области на 2020-2022 гг».  </t>
  </si>
  <si>
    <t xml:space="preserve">Подпрограмма «Поддержка одаренных детей Лысогорского района Саратовской области»муниципальной программы «Развитие образования в Лысогорском районе Саратовской области на 2020-2022 гг.».   </t>
  </si>
  <si>
    <t xml:space="preserve">Подпрограмма «Система образования в сфере культуры» муниципальной программы Лысогоркого района Саратовской области «Культура Лысогорского района 2020-2022 г.г.» </t>
  </si>
  <si>
    <t>Муниципальная программа «Организация  отдыха, оздоровления и занятости детей и подростков учреждениями Лысогорского муниципального района на 2020-2022 г.г.»</t>
  </si>
  <si>
    <t>Муниципальная программа « Обеспечение деятельности муниципального казенного учреждения «Централизованная бухгалтерия отдела образования администрации Лысогорского муниципального района Саратовской области» на 2020-2022 г.г.»</t>
  </si>
  <si>
    <t>Муниципальная программа «Обеспечение и содержание муниципального казенного учреждения «Эксплуатационно-методическая служба системы образования» на 2020-2022 годы»</t>
  </si>
  <si>
    <t>Подпрограмма «Библиотеки» муниципальной программы  Лысогоркого района Саратовской области «Культура Лысогорского района 2020-2022 г.г.»</t>
  </si>
  <si>
    <t xml:space="preserve">Подпрограмма «Культурно-досуговые учреждения» муниципальной программы Лысогоркого района Саратовской области «Культура Лысогорского района 2020-2022 г.г.»   </t>
  </si>
  <si>
    <t>Муниципальная программа «Обеспечение деятельности муниципального казенного учреждения «Централизованная бухгалтерия отдела культуры и кино администрации Лысогорского муниципального района Саратовской области» на 2020-2022 г.г.»</t>
  </si>
  <si>
    <t>Муниципальная программа "Обеспечение жильем молодых семей Лысогорского муниципального района на 2020-2022 годы"</t>
  </si>
  <si>
    <t>Муниципальная программа Лысогорского района Саратовской области «Развитие физической культуры, спорта, туризма на 2020- 2022  годы»</t>
  </si>
  <si>
    <t>Муниципальная программа "Молодежь Лысогорского района на 2020-2022 годы"</t>
  </si>
  <si>
    <t>ЖИЛИЩНО-КОММУНАЛЬНОЕ ХОЗЯЙСТВО</t>
  </si>
  <si>
    <t>Муниципальная программа "Материально-техническое обеспечение работы муниципального казенного учреждения "ТеплоВодоРесурс" Лысогорского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</si>
</sst>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  <numFmt numFmtId="170" formatCode="0;;;@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164" fontId="4" fillId="3" borderId="0" xfId="1" applyNumberFormat="1" applyFont="1" applyFill="1" applyBorder="1" applyAlignment="1" applyProtection="1">
      <protection hidden="1"/>
    </xf>
    <xf numFmtId="10" fontId="4" fillId="3" borderId="0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1" fillId="3" borderId="3" xfId="1" applyNumberFormat="1" applyFont="1" applyFill="1" applyBorder="1" applyAlignment="1" applyProtection="1">
      <protection hidden="1"/>
    </xf>
    <xf numFmtId="169" fontId="4" fillId="3" borderId="6" xfId="1" applyNumberFormat="1" applyFont="1" applyFill="1" applyBorder="1" applyAlignment="1" applyProtection="1">
      <protection hidden="1"/>
    </xf>
    <xf numFmtId="169" fontId="4" fillId="3" borderId="12" xfId="1" applyNumberFormat="1" applyFont="1" applyFill="1" applyBorder="1" applyAlignment="1" applyProtection="1">
      <protection hidden="1"/>
    </xf>
    <xf numFmtId="0" fontId="1" fillId="3" borderId="0" xfId="1" applyFill="1"/>
    <xf numFmtId="169" fontId="4" fillId="0" borderId="6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70" fontId="1" fillId="0" borderId="0" xfId="1" applyNumberFormat="1"/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Border="1" applyAlignment="1" applyProtection="1">
      <alignment horizontal="centerContinuous"/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9" fillId="4" borderId="10" xfId="1" applyNumberFormat="1" applyFont="1" applyFill="1" applyBorder="1" applyAlignment="1" applyProtection="1">
      <alignment wrapText="1"/>
      <protection hidden="1"/>
    </xf>
    <xf numFmtId="168" fontId="7" fillId="4" borderId="5" xfId="1" applyNumberFormat="1" applyFont="1" applyFill="1" applyBorder="1" applyAlignment="1" applyProtection="1">
      <protection hidden="1"/>
    </xf>
    <xf numFmtId="167" fontId="7" fillId="4" borderId="5" xfId="1" applyNumberFormat="1" applyFont="1" applyFill="1" applyBorder="1" applyAlignment="1" applyProtection="1">
      <protection hidden="1"/>
    </xf>
    <xf numFmtId="0" fontId="8" fillId="4" borderId="5" xfId="1" applyNumberFormat="1" applyFont="1" applyFill="1" applyBorder="1" applyAlignment="1" applyProtection="1">
      <protection hidden="1"/>
    </xf>
    <xf numFmtId="170" fontId="8" fillId="4" borderId="5" xfId="1" applyNumberFormat="1" applyFont="1" applyFill="1" applyBorder="1" applyAlignment="1" applyProtection="1">
      <protection hidden="1"/>
    </xf>
    <xf numFmtId="4" fontId="7" fillId="4" borderId="5" xfId="1" applyNumberFormat="1" applyFont="1" applyFill="1" applyBorder="1" applyAlignment="1" applyProtection="1">
      <protection hidden="1"/>
    </xf>
    <xf numFmtId="4" fontId="8" fillId="4" borderId="5" xfId="1" applyNumberFormat="1" applyFont="1" applyFill="1" applyBorder="1" applyAlignment="1" applyProtection="1">
      <protection hidden="1"/>
    </xf>
    <xf numFmtId="165" fontId="8" fillId="4" borderId="5" xfId="1" applyNumberFormat="1" applyFont="1" applyFill="1" applyBorder="1" applyAlignment="1" applyProtection="1">
      <protection hidden="1"/>
    </xf>
    <xf numFmtId="10" fontId="7" fillId="4" borderId="5" xfId="1" applyNumberFormat="1" applyFont="1" applyFill="1" applyBorder="1" applyAlignment="1" applyProtection="1">
      <protection hidden="1"/>
    </xf>
    <xf numFmtId="166" fontId="9" fillId="2" borderId="10" xfId="1" applyNumberFormat="1" applyFont="1" applyFill="1" applyBorder="1" applyAlignment="1" applyProtection="1">
      <alignment wrapText="1"/>
      <protection hidden="1"/>
    </xf>
    <xf numFmtId="168" fontId="7" fillId="2" borderId="5" xfId="1" applyNumberFormat="1" applyFont="1" applyFill="1" applyBorder="1" applyAlignment="1" applyProtection="1">
      <protection hidden="1"/>
    </xf>
    <xf numFmtId="167" fontId="7" fillId="2" borderId="5" xfId="1" applyNumberFormat="1" applyFont="1" applyFill="1" applyBorder="1" applyAlignment="1" applyProtection="1">
      <protection hidden="1"/>
    </xf>
    <xf numFmtId="0" fontId="7" fillId="2" borderId="5" xfId="1" applyNumberFormat="1" applyFont="1" applyFill="1" applyBorder="1" applyAlignment="1" applyProtection="1">
      <protection hidden="1"/>
    </xf>
    <xf numFmtId="170" fontId="7" fillId="2" borderId="5" xfId="1" applyNumberFormat="1" applyFont="1" applyFill="1" applyBorder="1" applyAlignment="1" applyProtection="1">
      <protection hidden="1"/>
    </xf>
    <xf numFmtId="4" fontId="7" fillId="2" borderId="5" xfId="1" applyNumberFormat="1" applyFont="1" applyFill="1" applyBorder="1" applyAlignment="1" applyProtection="1">
      <protection hidden="1"/>
    </xf>
    <xf numFmtId="165" fontId="7" fillId="2" borderId="5" xfId="1" applyNumberFormat="1" applyFont="1" applyFill="1" applyBorder="1" applyAlignment="1" applyProtection="1">
      <protection hidden="1"/>
    </xf>
    <xf numFmtId="10" fontId="7" fillId="2" borderId="5" xfId="1" applyNumberFormat="1" applyFont="1" applyFill="1" applyBorder="1" applyAlignment="1" applyProtection="1">
      <protection hidden="1"/>
    </xf>
    <xf numFmtId="166" fontId="8" fillId="3" borderId="10" xfId="1" applyNumberFormat="1" applyFont="1" applyFill="1" applyBorder="1" applyAlignment="1" applyProtection="1">
      <alignment wrapText="1"/>
      <protection hidden="1"/>
    </xf>
    <xf numFmtId="168" fontId="8" fillId="3" borderId="5" xfId="1" applyNumberFormat="1" applyFont="1" applyFill="1" applyBorder="1" applyAlignment="1" applyProtection="1">
      <protection hidden="1"/>
    </xf>
    <xf numFmtId="167" fontId="8" fillId="3" borderId="5" xfId="1" applyNumberFormat="1" applyFont="1" applyFill="1" applyBorder="1" applyAlignment="1" applyProtection="1">
      <protection hidden="1"/>
    </xf>
    <xf numFmtId="0" fontId="8" fillId="3" borderId="5" xfId="1" applyNumberFormat="1" applyFont="1" applyFill="1" applyBorder="1" applyAlignment="1" applyProtection="1">
      <protection hidden="1"/>
    </xf>
    <xf numFmtId="165" fontId="8" fillId="3" borderId="5" xfId="1" applyNumberFormat="1" applyFont="1" applyFill="1" applyBorder="1" applyAlignment="1" applyProtection="1">
      <protection hidden="1"/>
    </xf>
    <xf numFmtId="10" fontId="8" fillId="3" borderId="5" xfId="1" applyNumberFormat="1" applyFont="1" applyFill="1" applyBorder="1" applyAlignment="1" applyProtection="1">
      <protection hidden="1"/>
    </xf>
    <xf numFmtId="0" fontId="8" fillId="2" borderId="5" xfId="1" applyNumberFormat="1" applyFont="1" applyFill="1" applyBorder="1" applyAlignment="1" applyProtection="1">
      <protection hidden="1"/>
    </xf>
    <xf numFmtId="165" fontId="8" fillId="2" borderId="5" xfId="1" applyNumberFormat="1" applyFont="1" applyFill="1" applyBorder="1" applyAlignment="1" applyProtection="1">
      <protection hidden="1"/>
    </xf>
    <xf numFmtId="4" fontId="8" fillId="2" borderId="5" xfId="1" applyNumberFormat="1" applyFont="1" applyFill="1" applyBorder="1" applyAlignment="1" applyProtection="1">
      <protection hidden="1"/>
    </xf>
    <xf numFmtId="0" fontId="7" fillId="4" borderId="5" xfId="1" applyNumberFormat="1" applyFont="1" applyFill="1" applyBorder="1" applyAlignment="1" applyProtection="1">
      <protection hidden="1"/>
    </xf>
    <xf numFmtId="165" fontId="7" fillId="4" borderId="5" xfId="1" applyNumberFormat="1" applyFont="1" applyFill="1" applyBorder="1" applyAlignment="1" applyProtection="1">
      <protection hidden="1"/>
    </xf>
    <xf numFmtId="170" fontId="7" fillId="4" borderId="5" xfId="1" applyNumberFormat="1" applyFont="1" applyFill="1" applyBorder="1" applyAlignment="1" applyProtection="1">
      <protection hidden="1"/>
    </xf>
    <xf numFmtId="168" fontId="10" fillId="3" borderId="5" xfId="1" applyNumberFormat="1" applyFont="1" applyFill="1" applyBorder="1" applyAlignment="1" applyProtection="1">
      <protection hidden="1"/>
    </xf>
    <xf numFmtId="167" fontId="10" fillId="3" borderId="5" xfId="1" applyNumberFormat="1" applyFont="1" applyFill="1" applyBorder="1" applyAlignment="1" applyProtection="1">
      <protection hidden="1"/>
    </xf>
    <xf numFmtId="0" fontId="10" fillId="3" borderId="5" xfId="1" applyNumberFormat="1" applyFont="1" applyFill="1" applyBorder="1" applyAlignment="1" applyProtection="1">
      <protection hidden="1"/>
    </xf>
    <xf numFmtId="165" fontId="10" fillId="3" borderId="5" xfId="1" applyNumberFormat="1" applyFont="1" applyFill="1" applyBorder="1" applyAlignment="1" applyProtection="1">
      <protection hidden="1"/>
    </xf>
    <xf numFmtId="167" fontId="9" fillId="2" borderId="5" xfId="1" applyNumberFormat="1" applyFont="1" applyFill="1" applyBorder="1" applyAlignment="1" applyProtection="1">
      <protection hidden="1"/>
    </xf>
    <xf numFmtId="0" fontId="9" fillId="2" borderId="5" xfId="1" applyNumberFormat="1" applyFont="1" applyFill="1" applyBorder="1" applyAlignment="1" applyProtection="1">
      <protection hidden="1"/>
    </xf>
    <xf numFmtId="0" fontId="7" fillId="3" borderId="15" xfId="1" applyNumberFormat="1" applyFont="1" applyFill="1" applyBorder="1" applyAlignment="1" applyProtection="1">
      <alignment horizontal="right" wrapText="1"/>
      <protection hidden="1"/>
    </xf>
    <xf numFmtId="0" fontId="7" fillId="3" borderId="4" xfId="1" applyNumberFormat="1" applyFont="1" applyFill="1" applyBorder="1" applyAlignment="1" applyProtection="1">
      <alignment horizontal="right" wrapText="1"/>
      <protection hidden="1"/>
    </xf>
    <xf numFmtId="0" fontId="7" fillId="3" borderId="4" xfId="1" applyNumberFormat="1" applyFont="1" applyFill="1" applyBorder="1" applyAlignment="1" applyProtection="1">
      <protection hidden="1"/>
    </xf>
    <xf numFmtId="164" fontId="7" fillId="3" borderId="4" xfId="1" applyNumberFormat="1" applyFont="1" applyFill="1" applyBorder="1" applyAlignment="1" applyProtection="1">
      <protection hidden="1"/>
    </xf>
    <xf numFmtId="4" fontId="7" fillId="3" borderId="4" xfId="1" applyNumberFormat="1" applyFont="1" applyFill="1" applyBorder="1" applyAlignment="1" applyProtection="1">
      <protection hidden="1"/>
    </xf>
    <xf numFmtId="10" fontId="7" fillId="3" borderId="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showGridLines="0" showZeros="0" tabSelected="1" zoomScale="87" zoomScaleNormal="87" workbookViewId="0">
      <pane xSplit="14" ySplit="9" topLeftCell="O10" activePane="bottomRight" state="frozen"/>
      <selection pane="topRight" activeCell="O1" sqref="O1"/>
      <selection pane="bottomLeft" activeCell="A10" sqref="A10"/>
      <selection pane="bottomRight" activeCell="X52" sqref="X52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76.42578125" style="1" customWidth="1"/>
    <col min="13" max="13" width="5.7109375" style="1" customWidth="1"/>
    <col min="14" max="14" width="6.28515625" style="1" customWidth="1"/>
    <col min="15" max="15" width="0.85546875" style="1" customWidth="1"/>
    <col min="16" max="17" width="0" style="1" hidden="1" customWidth="1"/>
    <col min="18" max="18" width="19.85546875" style="1" customWidth="1"/>
    <col min="19" max="19" width="0" style="1" hidden="1" customWidth="1"/>
    <col min="20" max="20" width="17.5703125" style="1" customWidth="1"/>
    <col min="21" max="21" width="0" style="1" hidden="1" customWidth="1"/>
    <col min="22" max="22" width="12.85546875" style="1" customWidth="1"/>
    <col min="23" max="247" width="9.140625" style="1" customWidth="1"/>
    <col min="248" max="16384" width="9.140625" style="1"/>
  </cols>
  <sheetData>
    <row r="1" spans="1:22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3"/>
      <c r="M1" s="33"/>
      <c r="N1" s="33"/>
      <c r="O1" s="33"/>
      <c r="P1" s="33"/>
      <c r="Q1" s="33"/>
      <c r="R1" s="33" t="s">
        <v>4</v>
      </c>
      <c r="S1" s="33"/>
      <c r="T1" s="33"/>
      <c r="U1" s="33"/>
      <c r="V1" s="34"/>
    </row>
    <row r="2" spans="1:22" ht="12.75" customHeight="1" x14ac:dyDescent="0.2">
      <c r="A2" s="2"/>
      <c r="B2" s="8"/>
      <c r="C2" s="8"/>
      <c r="D2" s="8"/>
      <c r="E2" s="8"/>
      <c r="F2" s="8"/>
      <c r="G2" s="8"/>
      <c r="H2" s="8"/>
      <c r="I2" s="8"/>
      <c r="J2" s="8"/>
      <c r="K2" s="8"/>
      <c r="L2" s="33"/>
      <c r="M2" s="33"/>
      <c r="N2" s="33"/>
      <c r="O2" s="33"/>
      <c r="P2" s="33"/>
      <c r="Q2" s="33"/>
      <c r="R2" s="33" t="s">
        <v>4</v>
      </c>
      <c r="S2" s="34"/>
      <c r="T2" s="34"/>
      <c r="U2" s="34"/>
      <c r="V2" s="34"/>
    </row>
    <row r="3" spans="1:22" ht="1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51"/>
      <c r="M3" s="51"/>
      <c r="N3" s="51"/>
      <c r="O3" s="51"/>
      <c r="P3" s="51"/>
      <c r="Q3" s="51"/>
      <c r="R3" s="51"/>
      <c r="S3" s="51"/>
      <c r="T3" s="52"/>
      <c r="U3" s="53"/>
      <c r="V3" s="54"/>
    </row>
    <row r="4" spans="1:22" ht="15" customHeigh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  <c r="K4" s="14"/>
      <c r="L4" s="51"/>
      <c r="M4" s="51"/>
      <c r="N4" s="51"/>
      <c r="O4" s="51"/>
      <c r="P4" s="51"/>
      <c r="Q4" s="51"/>
      <c r="R4" s="51"/>
      <c r="S4" s="51"/>
      <c r="T4" s="52"/>
      <c r="U4" s="53"/>
      <c r="V4" s="54"/>
    </row>
    <row r="5" spans="1:22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50" t="s">
        <v>36</v>
      </c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12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52"/>
      <c r="M6" s="52"/>
      <c r="N6" s="52"/>
      <c r="O6" s="52"/>
      <c r="P6" s="52"/>
      <c r="Q6" s="52"/>
      <c r="R6" s="52"/>
      <c r="S6" s="52"/>
      <c r="T6" s="52"/>
      <c r="U6" s="54"/>
      <c r="V6" s="54"/>
    </row>
    <row r="7" spans="1:22" ht="15" customHeight="1" thickBo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1"/>
      <c r="L7" s="55"/>
      <c r="M7" s="55"/>
      <c r="N7" s="55"/>
      <c r="O7" s="55"/>
      <c r="P7" s="52"/>
      <c r="Q7" s="55"/>
      <c r="R7" s="55"/>
      <c r="S7" s="55"/>
      <c r="T7" s="56"/>
      <c r="U7" s="56"/>
      <c r="V7" s="54"/>
    </row>
    <row r="8" spans="1:22" ht="17.25" customHeight="1" x14ac:dyDescent="0.2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57" t="s">
        <v>22</v>
      </c>
      <c r="M8" s="58" t="s">
        <v>21</v>
      </c>
      <c r="N8" s="58" t="s">
        <v>20</v>
      </c>
      <c r="O8" s="58"/>
      <c r="P8" s="59" t="s">
        <v>19</v>
      </c>
      <c r="Q8" s="58" t="s">
        <v>17</v>
      </c>
      <c r="R8" s="58" t="s">
        <v>37</v>
      </c>
      <c r="S8" s="59"/>
      <c r="T8" s="58" t="s">
        <v>38</v>
      </c>
      <c r="U8" s="58" t="s">
        <v>18</v>
      </c>
      <c r="V8" s="58" t="s">
        <v>23</v>
      </c>
    </row>
    <row r="9" spans="1:22" ht="47.25" customHeight="1" thickBo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60"/>
      <c r="M9" s="61"/>
      <c r="N9" s="61"/>
      <c r="O9" s="61"/>
      <c r="P9" s="62"/>
      <c r="Q9" s="61"/>
      <c r="R9" s="61"/>
      <c r="S9" s="62"/>
      <c r="T9" s="61"/>
      <c r="U9" s="61"/>
      <c r="V9" s="61"/>
    </row>
    <row r="10" spans="1:22" ht="11.25" customHeight="1" thickBo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63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ht="15.75" x14ac:dyDescent="0.25">
      <c r="A11" s="9"/>
      <c r="B11" s="45">
        <v>1</v>
      </c>
      <c r="C11" s="46"/>
      <c r="D11" s="46"/>
      <c r="E11" s="46"/>
      <c r="F11" s="46"/>
      <c r="G11" s="46"/>
      <c r="H11" s="46"/>
      <c r="I11" s="46"/>
      <c r="J11" s="46"/>
      <c r="K11" s="46"/>
      <c r="L11" s="65" t="s">
        <v>16</v>
      </c>
      <c r="M11" s="66">
        <v>1</v>
      </c>
      <c r="N11" s="66">
        <v>0</v>
      </c>
      <c r="O11" s="67">
        <v>0</v>
      </c>
      <c r="P11" s="68"/>
      <c r="Q11" s="69"/>
      <c r="R11" s="70">
        <f>R12</f>
        <v>14518033.789999999</v>
      </c>
      <c r="S11" s="71"/>
      <c r="T11" s="70">
        <f>T12</f>
        <v>13258786.51</v>
      </c>
      <c r="U11" s="72"/>
      <c r="V11" s="73">
        <f t="shared" ref="V11:V53" si="0">IFERROR(T11/R11,0)</f>
        <v>0.91326323535165166</v>
      </c>
    </row>
    <row r="12" spans="1:22" ht="15.75" x14ac:dyDescent="0.25">
      <c r="A12" s="9"/>
      <c r="B12" s="43">
        <v>13</v>
      </c>
      <c r="C12" s="44"/>
      <c r="D12" s="44"/>
      <c r="E12" s="44"/>
      <c r="F12" s="44"/>
      <c r="G12" s="44"/>
      <c r="H12" s="44"/>
      <c r="I12" s="44"/>
      <c r="J12" s="44"/>
      <c r="K12" s="44"/>
      <c r="L12" s="74" t="s">
        <v>15</v>
      </c>
      <c r="M12" s="75">
        <v>1</v>
      </c>
      <c r="N12" s="75">
        <v>13</v>
      </c>
      <c r="O12" s="76">
        <v>0</v>
      </c>
      <c r="P12" s="77"/>
      <c r="Q12" s="78"/>
      <c r="R12" s="79">
        <f>R13+R14+R15</f>
        <v>14518033.789999999</v>
      </c>
      <c r="S12" s="79"/>
      <c r="T12" s="79">
        <f>T13+T14+T15</f>
        <v>13258786.51</v>
      </c>
      <c r="U12" s="80"/>
      <c r="V12" s="81">
        <f t="shared" si="0"/>
        <v>0.91326323535165166</v>
      </c>
    </row>
    <row r="13" spans="1:22" ht="47.25" x14ac:dyDescent="0.25">
      <c r="A13" s="9"/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82" t="s">
        <v>39</v>
      </c>
      <c r="M13" s="83">
        <v>1</v>
      </c>
      <c r="N13" s="83">
        <v>13</v>
      </c>
      <c r="O13" s="84"/>
      <c r="P13" s="85"/>
      <c r="Q13" s="86"/>
      <c r="R13" s="86">
        <v>11571816.279999999</v>
      </c>
      <c r="S13" s="86"/>
      <c r="T13" s="86">
        <v>10343569</v>
      </c>
      <c r="U13" s="86"/>
      <c r="V13" s="87">
        <f t="shared" ref="V13:V14" si="1">IFERROR(T13/R13,0)</f>
        <v>0.89385872966866708</v>
      </c>
    </row>
    <row r="14" spans="1:22" ht="63" x14ac:dyDescent="0.25">
      <c r="A14" s="9"/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82" t="s">
        <v>40</v>
      </c>
      <c r="M14" s="83">
        <v>1</v>
      </c>
      <c r="N14" s="83">
        <v>13</v>
      </c>
      <c r="O14" s="84"/>
      <c r="P14" s="85"/>
      <c r="Q14" s="86"/>
      <c r="R14" s="86">
        <v>2846217.51</v>
      </c>
      <c r="S14" s="86"/>
      <c r="T14" s="86">
        <v>2846217.51</v>
      </c>
      <c r="U14" s="86"/>
      <c r="V14" s="87">
        <f t="shared" si="1"/>
        <v>1</v>
      </c>
    </row>
    <row r="15" spans="1:22" ht="47.25" x14ac:dyDescent="0.25">
      <c r="A15" s="9"/>
      <c r="B15" s="43" t="s">
        <v>14</v>
      </c>
      <c r="C15" s="44"/>
      <c r="D15" s="44"/>
      <c r="E15" s="44"/>
      <c r="F15" s="44"/>
      <c r="G15" s="44"/>
      <c r="H15" s="44"/>
      <c r="I15" s="44"/>
      <c r="J15" s="44"/>
      <c r="K15" s="44"/>
      <c r="L15" s="82" t="s">
        <v>41</v>
      </c>
      <c r="M15" s="83">
        <v>1</v>
      </c>
      <c r="N15" s="83">
        <v>13</v>
      </c>
      <c r="O15" s="84"/>
      <c r="P15" s="85"/>
      <c r="Q15" s="86"/>
      <c r="R15" s="86">
        <v>100000</v>
      </c>
      <c r="S15" s="86"/>
      <c r="T15" s="86">
        <v>69000</v>
      </c>
      <c r="U15" s="86"/>
      <c r="V15" s="87">
        <f t="shared" si="0"/>
        <v>0.69</v>
      </c>
    </row>
    <row r="16" spans="1:22" ht="15.75" x14ac:dyDescent="0.25">
      <c r="A16" s="9"/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65" t="s">
        <v>31</v>
      </c>
      <c r="M16" s="66">
        <v>3</v>
      </c>
      <c r="N16" s="66"/>
      <c r="O16" s="67"/>
      <c r="P16" s="68"/>
      <c r="Q16" s="72"/>
      <c r="R16" s="70">
        <f>R17</f>
        <v>1331397.3799999999</v>
      </c>
      <c r="S16" s="71"/>
      <c r="T16" s="70">
        <f>T17</f>
        <v>1267099</v>
      </c>
      <c r="U16" s="72"/>
      <c r="V16" s="73">
        <f t="shared" ref="V16:V18" si="2">IFERROR(T16/R16,0)</f>
        <v>0.95170609393868577</v>
      </c>
    </row>
    <row r="17" spans="1:22" ht="31.5" x14ac:dyDescent="0.25">
      <c r="A17" s="9"/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74" t="s">
        <v>32</v>
      </c>
      <c r="M17" s="75">
        <v>3</v>
      </c>
      <c r="N17" s="75">
        <v>9</v>
      </c>
      <c r="O17" s="76"/>
      <c r="P17" s="88"/>
      <c r="Q17" s="89"/>
      <c r="R17" s="79">
        <f>R18</f>
        <v>1331397.3799999999</v>
      </c>
      <c r="S17" s="90"/>
      <c r="T17" s="79">
        <f>T18</f>
        <v>1267099</v>
      </c>
      <c r="U17" s="89"/>
      <c r="V17" s="81">
        <f t="shared" si="2"/>
        <v>0.95170609393868577</v>
      </c>
    </row>
    <row r="18" spans="1:22" ht="63" x14ac:dyDescent="0.25">
      <c r="A18" s="9"/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82" t="s">
        <v>42</v>
      </c>
      <c r="M18" s="83">
        <v>3</v>
      </c>
      <c r="N18" s="83">
        <v>9</v>
      </c>
      <c r="O18" s="84"/>
      <c r="P18" s="85"/>
      <c r="Q18" s="86"/>
      <c r="R18" s="86">
        <v>1331397.3799999999</v>
      </c>
      <c r="S18" s="86"/>
      <c r="T18" s="86">
        <v>1267099</v>
      </c>
      <c r="U18" s="86"/>
      <c r="V18" s="87">
        <f t="shared" si="2"/>
        <v>0.95170609393868577</v>
      </c>
    </row>
    <row r="19" spans="1:22" ht="15.75" x14ac:dyDescent="0.25">
      <c r="A19" s="9"/>
      <c r="B19" s="41">
        <v>4</v>
      </c>
      <c r="C19" s="42"/>
      <c r="D19" s="42"/>
      <c r="E19" s="42"/>
      <c r="F19" s="42"/>
      <c r="G19" s="42"/>
      <c r="H19" s="42"/>
      <c r="I19" s="42"/>
      <c r="J19" s="42"/>
      <c r="K19" s="42"/>
      <c r="L19" s="65" t="s">
        <v>13</v>
      </c>
      <c r="M19" s="66">
        <v>4</v>
      </c>
      <c r="N19" s="66">
        <v>0</v>
      </c>
      <c r="O19" s="67">
        <v>0</v>
      </c>
      <c r="P19" s="68"/>
      <c r="Q19" s="72"/>
      <c r="R19" s="70">
        <f>R20</f>
        <v>16425450</v>
      </c>
      <c r="S19" s="70">
        <f t="shared" ref="S19:T19" si="3">S20</f>
        <v>0</v>
      </c>
      <c r="T19" s="70">
        <f t="shared" si="3"/>
        <v>16425450</v>
      </c>
      <c r="U19" s="72"/>
      <c r="V19" s="73">
        <f t="shared" si="0"/>
        <v>1</v>
      </c>
    </row>
    <row r="20" spans="1:22" s="28" customFormat="1" ht="15.75" x14ac:dyDescent="0.25">
      <c r="A20" s="25"/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74" t="s">
        <v>24</v>
      </c>
      <c r="M20" s="75">
        <v>4</v>
      </c>
      <c r="N20" s="75">
        <v>9</v>
      </c>
      <c r="O20" s="76"/>
      <c r="P20" s="88"/>
      <c r="Q20" s="89"/>
      <c r="R20" s="79">
        <f>R21+R22</f>
        <v>16425450</v>
      </c>
      <c r="S20" s="90"/>
      <c r="T20" s="79">
        <f>T21+T22</f>
        <v>16425450</v>
      </c>
      <c r="U20" s="89"/>
      <c r="V20" s="81">
        <f t="shared" si="0"/>
        <v>1</v>
      </c>
    </row>
    <row r="21" spans="1:22" s="28" customFormat="1" ht="47.25" x14ac:dyDescent="0.25">
      <c r="A21" s="25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82" t="s">
        <v>43</v>
      </c>
      <c r="M21" s="83">
        <v>4</v>
      </c>
      <c r="N21" s="83">
        <v>9</v>
      </c>
      <c r="O21" s="84"/>
      <c r="P21" s="85"/>
      <c r="Q21" s="86"/>
      <c r="R21" s="86">
        <v>16415450</v>
      </c>
      <c r="S21" s="86"/>
      <c r="T21" s="86">
        <v>16415450</v>
      </c>
      <c r="U21" s="86"/>
      <c r="V21" s="87">
        <f t="shared" ref="V21" si="4">IFERROR(T21/R21,0)</f>
        <v>1</v>
      </c>
    </row>
    <row r="22" spans="1:22" s="28" customFormat="1" ht="31.5" x14ac:dyDescent="0.25">
      <c r="A22" s="25"/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82" t="s">
        <v>35</v>
      </c>
      <c r="M22" s="83">
        <v>4</v>
      </c>
      <c r="N22" s="83">
        <v>9</v>
      </c>
      <c r="O22" s="84"/>
      <c r="P22" s="85"/>
      <c r="Q22" s="86"/>
      <c r="R22" s="86">
        <v>10000</v>
      </c>
      <c r="S22" s="86"/>
      <c r="T22" s="86">
        <v>10000</v>
      </c>
      <c r="U22" s="86"/>
      <c r="V22" s="87">
        <f t="shared" si="0"/>
        <v>1</v>
      </c>
    </row>
    <row r="23" spans="1:22" s="28" customFormat="1" ht="15.75" x14ac:dyDescent="0.25">
      <c r="A23" s="25"/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65" t="s">
        <v>58</v>
      </c>
      <c r="M23" s="66">
        <v>5</v>
      </c>
      <c r="N23" s="66"/>
      <c r="O23" s="67"/>
      <c r="P23" s="68"/>
      <c r="Q23" s="72"/>
      <c r="R23" s="70">
        <f>R24</f>
        <v>11771495</v>
      </c>
      <c r="S23" s="70"/>
      <c r="T23" s="70">
        <f>T24</f>
        <v>4235000</v>
      </c>
      <c r="U23" s="72"/>
      <c r="V23" s="73">
        <f>T23/R23</f>
        <v>0.35976738723501134</v>
      </c>
    </row>
    <row r="24" spans="1:22" s="28" customFormat="1" ht="47.25" x14ac:dyDescent="0.25">
      <c r="A24" s="25"/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82" t="s">
        <v>59</v>
      </c>
      <c r="M24" s="83">
        <v>5</v>
      </c>
      <c r="N24" s="83">
        <v>2</v>
      </c>
      <c r="O24" s="84"/>
      <c r="P24" s="85"/>
      <c r="Q24" s="86"/>
      <c r="R24" s="86">
        <v>11771495</v>
      </c>
      <c r="S24" s="86"/>
      <c r="T24" s="86">
        <v>4235000</v>
      </c>
      <c r="U24" s="86"/>
      <c r="V24" s="87">
        <f t="shared" si="0"/>
        <v>0.35976738723501134</v>
      </c>
    </row>
    <row r="25" spans="1:22" s="28" customFormat="1" ht="15.75" x14ac:dyDescent="0.25">
      <c r="A25" s="25"/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82"/>
      <c r="M25" s="83"/>
      <c r="N25" s="83"/>
      <c r="O25" s="84"/>
      <c r="P25" s="85"/>
      <c r="Q25" s="86"/>
      <c r="R25" s="86"/>
      <c r="S25" s="86"/>
      <c r="T25" s="86"/>
      <c r="U25" s="86"/>
      <c r="V25" s="87"/>
    </row>
    <row r="26" spans="1:22" ht="15.75" x14ac:dyDescent="0.25">
      <c r="A26" s="9"/>
      <c r="B26" s="41">
        <v>7</v>
      </c>
      <c r="C26" s="42"/>
      <c r="D26" s="42"/>
      <c r="E26" s="42"/>
      <c r="F26" s="42"/>
      <c r="G26" s="42"/>
      <c r="H26" s="42"/>
      <c r="I26" s="42"/>
      <c r="J26" s="42"/>
      <c r="K26" s="42"/>
      <c r="L26" s="65" t="s">
        <v>12</v>
      </c>
      <c r="M26" s="66">
        <v>7</v>
      </c>
      <c r="N26" s="66">
        <v>0</v>
      </c>
      <c r="O26" s="67">
        <v>0</v>
      </c>
      <c r="P26" s="68"/>
      <c r="Q26" s="72"/>
      <c r="R26" s="70">
        <f>R27+R29+R31+R35+R37</f>
        <v>281695603.06999999</v>
      </c>
      <c r="S26" s="71"/>
      <c r="T26" s="70">
        <f>T27+T29+T31+T35+T37</f>
        <v>281318104.44</v>
      </c>
      <c r="U26" s="72"/>
      <c r="V26" s="73">
        <f t="shared" si="0"/>
        <v>0.99865990584912967</v>
      </c>
    </row>
    <row r="27" spans="1:22" ht="15.75" x14ac:dyDescent="0.25">
      <c r="A27" s="9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74" t="s">
        <v>25</v>
      </c>
      <c r="M27" s="75">
        <v>7</v>
      </c>
      <c r="N27" s="75">
        <v>1</v>
      </c>
      <c r="O27" s="76"/>
      <c r="P27" s="88"/>
      <c r="Q27" s="89"/>
      <c r="R27" s="79">
        <f>R28</f>
        <v>42233151.859999999</v>
      </c>
      <c r="S27" s="90"/>
      <c r="T27" s="79">
        <f>T28</f>
        <v>42233151.859999999</v>
      </c>
      <c r="U27" s="89"/>
      <c r="V27" s="81">
        <f t="shared" si="0"/>
        <v>1</v>
      </c>
    </row>
    <row r="28" spans="1:22" ht="47.25" x14ac:dyDescent="0.25">
      <c r="A28" s="9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82" t="s">
        <v>44</v>
      </c>
      <c r="M28" s="94">
        <v>7</v>
      </c>
      <c r="N28" s="94">
        <v>1</v>
      </c>
      <c r="O28" s="95"/>
      <c r="P28" s="96"/>
      <c r="Q28" s="97"/>
      <c r="R28" s="97">
        <v>42233151.859999999</v>
      </c>
      <c r="S28" s="97"/>
      <c r="T28" s="97">
        <v>42233151.859999999</v>
      </c>
      <c r="U28" s="97"/>
      <c r="V28" s="87">
        <f t="shared" si="0"/>
        <v>1</v>
      </c>
    </row>
    <row r="29" spans="1:22" ht="15.75" x14ac:dyDescent="0.25">
      <c r="A29" s="9"/>
      <c r="B29" s="43">
        <v>2</v>
      </c>
      <c r="C29" s="44"/>
      <c r="D29" s="44"/>
      <c r="E29" s="44"/>
      <c r="F29" s="44"/>
      <c r="G29" s="44"/>
      <c r="H29" s="44"/>
      <c r="I29" s="44"/>
      <c r="J29" s="44"/>
      <c r="K29" s="44"/>
      <c r="L29" s="74" t="s">
        <v>11</v>
      </c>
      <c r="M29" s="75">
        <v>7</v>
      </c>
      <c r="N29" s="75">
        <v>2</v>
      </c>
      <c r="O29" s="76">
        <v>0</v>
      </c>
      <c r="P29" s="77"/>
      <c r="Q29" s="80"/>
      <c r="R29" s="79">
        <f>R30</f>
        <v>222039359.37</v>
      </c>
      <c r="S29" s="79"/>
      <c r="T29" s="79">
        <f>T30</f>
        <v>222039359.37</v>
      </c>
      <c r="U29" s="80"/>
      <c r="V29" s="81">
        <f t="shared" si="0"/>
        <v>1</v>
      </c>
    </row>
    <row r="30" spans="1:22" ht="47.25" x14ac:dyDescent="0.25">
      <c r="A30" s="9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82" t="s">
        <v>45</v>
      </c>
      <c r="M30" s="94">
        <v>7</v>
      </c>
      <c r="N30" s="94">
        <v>2</v>
      </c>
      <c r="O30" s="95"/>
      <c r="P30" s="96"/>
      <c r="Q30" s="97"/>
      <c r="R30" s="97">
        <v>222039359.37</v>
      </c>
      <c r="S30" s="97"/>
      <c r="T30" s="97">
        <v>222039359.37</v>
      </c>
      <c r="U30" s="97"/>
      <c r="V30" s="87">
        <f t="shared" si="0"/>
        <v>1</v>
      </c>
    </row>
    <row r="31" spans="1:22" ht="15.75" x14ac:dyDescent="0.25">
      <c r="A31" s="9"/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74" t="s">
        <v>26</v>
      </c>
      <c r="M31" s="75">
        <v>7</v>
      </c>
      <c r="N31" s="75">
        <v>3</v>
      </c>
      <c r="O31" s="76"/>
      <c r="P31" s="77"/>
      <c r="Q31" s="80"/>
      <c r="R31" s="79">
        <f>R32+R33+R34</f>
        <v>10658812.629999999</v>
      </c>
      <c r="S31" s="79"/>
      <c r="T31" s="79">
        <f>T32+T33+T34</f>
        <v>10375318</v>
      </c>
      <c r="U31" s="80"/>
      <c r="V31" s="81">
        <f t="shared" si="0"/>
        <v>0.97340279449119105</v>
      </c>
    </row>
    <row r="32" spans="1:22" ht="47.25" x14ac:dyDescent="0.25">
      <c r="A32" s="9"/>
      <c r="B32" s="43" t="s">
        <v>10</v>
      </c>
      <c r="C32" s="44"/>
      <c r="D32" s="44"/>
      <c r="E32" s="44"/>
      <c r="F32" s="44"/>
      <c r="G32" s="44"/>
      <c r="H32" s="44"/>
      <c r="I32" s="44"/>
      <c r="J32" s="44"/>
      <c r="K32" s="44"/>
      <c r="L32" s="82" t="s">
        <v>46</v>
      </c>
      <c r="M32" s="83">
        <v>7</v>
      </c>
      <c r="N32" s="83">
        <v>3</v>
      </c>
      <c r="O32" s="84"/>
      <c r="P32" s="85"/>
      <c r="Q32" s="86"/>
      <c r="R32" s="86">
        <v>4633997.95</v>
      </c>
      <c r="S32" s="86"/>
      <c r="T32" s="86">
        <v>4633997.95</v>
      </c>
      <c r="U32" s="86"/>
      <c r="V32" s="87">
        <f t="shared" si="0"/>
        <v>1</v>
      </c>
    </row>
    <row r="33" spans="1:22" ht="47.25" x14ac:dyDescent="0.25">
      <c r="A33" s="9"/>
      <c r="B33" s="21"/>
      <c r="C33" s="21"/>
      <c r="D33" s="21"/>
      <c r="E33" s="21"/>
      <c r="F33" s="21"/>
      <c r="G33" s="21"/>
      <c r="H33" s="21"/>
      <c r="I33" s="21"/>
      <c r="J33" s="21"/>
      <c r="K33" s="22"/>
      <c r="L33" s="82" t="s">
        <v>47</v>
      </c>
      <c r="M33" s="83">
        <v>7</v>
      </c>
      <c r="N33" s="83">
        <v>3</v>
      </c>
      <c r="O33" s="84"/>
      <c r="P33" s="85"/>
      <c r="Q33" s="86"/>
      <c r="R33" s="86">
        <v>40135.97</v>
      </c>
      <c r="S33" s="86"/>
      <c r="T33" s="86">
        <v>12911</v>
      </c>
      <c r="U33" s="86"/>
      <c r="V33" s="87">
        <f t="shared" si="0"/>
        <v>0.32168152407927353</v>
      </c>
    </row>
    <row r="34" spans="1:22" ht="47.25" x14ac:dyDescent="0.25">
      <c r="A34" s="9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82" t="s">
        <v>48</v>
      </c>
      <c r="M34" s="83">
        <v>7</v>
      </c>
      <c r="N34" s="83">
        <v>3</v>
      </c>
      <c r="O34" s="84"/>
      <c r="P34" s="85"/>
      <c r="Q34" s="86"/>
      <c r="R34" s="86">
        <v>5984678.71</v>
      </c>
      <c r="S34" s="86"/>
      <c r="T34" s="86">
        <v>5728409.0499999998</v>
      </c>
      <c r="U34" s="86"/>
      <c r="V34" s="87">
        <f t="shared" si="0"/>
        <v>0.95717904462075953</v>
      </c>
    </row>
    <row r="35" spans="1:22" ht="15.75" x14ac:dyDescent="0.25">
      <c r="A35" s="9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74" t="s">
        <v>9</v>
      </c>
      <c r="M35" s="75">
        <v>7</v>
      </c>
      <c r="N35" s="75">
        <v>7</v>
      </c>
      <c r="O35" s="98"/>
      <c r="P35" s="99"/>
      <c r="Q35" s="80"/>
      <c r="R35" s="79">
        <f>R36</f>
        <v>133108.31</v>
      </c>
      <c r="S35" s="78"/>
      <c r="T35" s="78">
        <f>T36</f>
        <v>39104.31</v>
      </c>
      <c r="U35" s="80"/>
      <c r="V35" s="81">
        <f t="shared" si="0"/>
        <v>0.29377812700048556</v>
      </c>
    </row>
    <row r="36" spans="1:22" ht="47.25" x14ac:dyDescent="0.25">
      <c r="A36" s="9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82" t="s">
        <v>49</v>
      </c>
      <c r="M36" s="83">
        <v>7</v>
      </c>
      <c r="N36" s="83">
        <v>7</v>
      </c>
      <c r="O36" s="84"/>
      <c r="P36" s="85"/>
      <c r="Q36" s="86"/>
      <c r="R36" s="86">
        <v>133108.31</v>
      </c>
      <c r="S36" s="86"/>
      <c r="T36" s="86">
        <v>39104.31</v>
      </c>
      <c r="U36" s="86"/>
      <c r="V36" s="87">
        <f t="shared" si="0"/>
        <v>0.29377812700048556</v>
      </c>
    </row>
    <row r="37" spans="1:22" ht="15.75" x14ac:dyDescent="0.25">
      <c r="A37" s="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74" t="s">
        <v>33</v>
      </c>
      <c r="M37" s="75">
        <v>7</v>
      </c>
      <c r="N37" s="75">
        <v>9</v>
      </c>
      <c r="O37" s="98"/>
      <c r="P37" s="99"/>
      <c r="Q37" s="80"/>
      <c r="R37" s="79">
        <f>R38+R39</f>
        <v>6631170.9000000004</v>
      </c>
      <c r="S37" s="79"/>
      <c r="T37" s="79">
        <f>T38+T39</f>
        <v>6631170.9000000004</v>
      </c>
      <c r="U37" s="80"/>
      <c r="V37" s="81">
        <f t="shared" ref="V37" si="5">IFERROR(T37/R37,0)</f>
        <v>1</v>
      </c>
    </row>
    <row r="38" spans="1:22" ht="63" x14ac:dyDescent="0.25">
      <c r="A38" s="9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82" t="s">
        <v>50</v>
      </c>
      <c r="M38" s="83">
        <v>7</v>
      </c>
      <c r="N38" s="83">
        <v>9</v>
      </c>
      <c r="O38" s="84"/>
      <c r="P38" s="85"/>
      <c r="Q38" s="86"/>
      <c r="R38" s="86">
        <v>4721023.88</v>
      </c>
      <c r="S38" s="86"/>
      <c r="T38" s="86">
        <v>4721023.88</v>
      </c>
      <c r="U38" s="86"/>
      <c r="V38" s="87">
        <f t="shared" ref="V38:V39" si="6">IFERROR(T38/R38,0)</f>
        <v>1</v>
      </c>
    </row>
    <row r="39" spans="1:22" ht="47.25" x14ac:dyDescent="0.25">
      <c r="A39" s="9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82" t="s">
        <v>51</v>
      </c>
      <c r="M39" s="83">
        <v>7</v>
      </c>
      <c r="N39" s="83">
        <v>9</v>
      </c>
      <c r="O39" s="84"/>
      <c r="P39" s="85"/>
      <c r="Q39" s="86"/>
      <c r="R39" s="86">
        <v>1910147.02</v>
      </c>
      <c r="S39" s="86"/>
      <c r="T39" s="86">
        <v>1910147.02</v>
      </c>
      <c r="U39" s="86"/>
      <c r="V39" s="87">
        <f t="shared" si="6"/>
        <v>1</v>
      </c>
    </row>
    <row r="40" spans="1:22" ht="15.75" x14ac:dyDescent="0.25">
      <c r="A40" s="9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65" t="s">
        <v>27</v>
      </c>
      <c r="M40" s="66">
        <v>8</v>
      </c>
      <c r="N40" s="66"/>
      <c r="O40" s="67"/>
      <c r="P40" s="91"/>
      <c r="Q40" s="92"/>
      <c r="R40" s="70">
        <f>R41+R44</f>
        <v>41909319.619999997</v>
      </c>
      <c r="S40" s="70"/>
      <c r="T40" s="70">
        <f>T41+T44</f>
        <v>40018978.969999999</v>
      </c>
      <c r="U40" s="92"/>
      <c r="V40" s="73">
        <f t="shared" si="0"/>
        <v>0.95489450396379405</v>
      </c>
    </row>
    <row r="41" spans="1:22" ht="15.75" x14ac:dyDescent="0.25">
      <c r="A41" s="9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74" t="s">
        <v>28</v>
      </c>
      <c r="M41" s="75">
        <v>8</v>
      </c>
      <c r="N41" s="75">
        <v>1</v>
      </c>
      <c r="O41" s="76"/>
      <c r="P41" s="77"/>
      <c r="Q41" s="80"/>
      <c r="R41" s="79">
        <f>R42+R43</f>
        <v>40528366.649999999</v>
      </c>
      <c r="S41" s="79"/>
      <c r="T41" s="79">
        <f>T42+T43</f>
        <v>38638026</v>
      </c>
      <c r="U41" s="80"/>
      <c r="V41" s="81">
        <f t="shared" si="0"/>
        <v>0.95335759108367624</v>
      </c>
    </row>
    <row r="42" spans="1:22" ht="47.25" x14ac:dyDescent="0.25">
      <c r="A42" s="9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82" t="s">
        <v>52</v>
      </c>
      <c r="M42" s="83">
        <v>8</v>
      </c>
      <c r="N42" s="83">
        <v>1</v>
      </c>
      <c r="O42" s="84"/>
      <c r="P42" s="85"/>
      <c r="Q42" s="86"/>
      <c r="R42" s="86">
        <v>10376959</v>
      </c>
      <c r="S42" s="86"/>
      <c r="T42" s="86">
        <v>10376959</v>
      </c>
      <c r="U42" s="86"/>
      <c r="V42" s="87">
        <f t="shared" si="0"/>
        <v>1</v>
      </c>
    </row>
    <row r="43" spans="1:22" ht="47.25" x14ac:dyDescent="0.25">
      <c r="A43" s="9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82" t="s">
        <v>53</v>
      </c>
      <c r="M43" s="83">
        <v>8</v>
      </c>
      <c r="N43" s="83">
        <v>1</v>
      </c>
      <c r="O43" s="84"/>
      <c r="P43" s="85"/>
      <c r="Q43" s="86"/>
      <c r="R43" s="86">
        <v>30151407.649999999</v>
      </c>
      <c r="S43" s="86"/>
      <c r="T43" s="86">
        <v>28261067</v>
      </c>
      <c r="U43" s="86"/>
      <c r="V43" s="87">
        <f t="shared" si="0"/>
        <v>0.93730506144378967</v>
      </c>
    </row>
    <row r="44" spans="1:22" ht="15.75" x14ac:dyDescent="0.25">
      <c r="A44" s="9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74" t="s">
        <v>34</v>
      </c>
      <c r="M44" s="75">
        <v>8</v>
      </c>
      <c r="N44" s="75">
        <v>4</v>
      </c>
      <c r="O44" s="76"/>
      <c r="P44" s="77"/>
      <c r="Q44" s="80"/>
      <c r="R44" s="79">
        <f>R45</f>
        <v>1380952.97</v>
      </c>
      <c r="S44" s="79"/>
      <c r="T44" s="79">
        <f>T45</f>
        <v>1380952.97</v>
      </c>
      <c r="U44" s="80"/>
      <c r="V44" s="81">
        <f t="shared" ref="V44" si="7">IFERROR(T44/R44,0)</f>
        <v>1</v>
      </c>
    </row>
    <row r="45" spans="1:22" ht="63" x14ac:dyDescent="0.25">
      <c r="A45" s="9"/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82" t="s">
        <v>54</v>
      </c>
      <c r="M45" s="83">
        <v>8</v>
      </c>
      <c r="N45" s="83">
        <v>4</v>
      </c>
      <c r="O45" s="84"/>
      <c r="P45" s="85"/>
      <c r="Q45" s="86"/>
      <c r="R45" s="86">
        <v>1380952.97</v>
      </c>
      <c r="S45" s="86"/>
      <c r="T45" s="86">
        <v>1380952.97</v>
      </c>
      <c r="U45" s="86"/>
      <c r="V45" s="87">
        <f t="shared" ref="V45" si="8">IFERROR(T45/R45,0)</f>
        <v>1</v>
      </c>
    </row>
    <row r="46" spans="1:22" ht="15.75" x14ac:dyDescent="0.25">
      <c r="A46" s="9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65" t="s">
        <v>8</v>
      </c>
      <c r="M46" s="66">
        <v>10</v>
      </c>
      <c r="N46" s="66">
        <v>0</v>
      </c>
      <c r="O46" s="67">
        <v>0</v>
      </c>
      <c r="P46" s="68"/>
      <c r="Q46" s="72"/>
      <c r="R46" s="70">
        <f>R47</f>
        <v>245700</v>
      </c>
      <c r="S46" s="69"/>
      <c r="T46" s="93">
        <f>T47</f>
        <v>245700</v>
      </c>
      <c r="U46" s="72"/>
      <c r="V46" s="73">
        <f t="shared" si="0"/>
        <v>1</v>
      </c>
    </row>
    <row r="47" spans="1:22" ht="15.75" x14ac:dyDescent="0.25">
      <c r="A47" s="9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74" t="s">
        <v>7</v>
      </c>
      <c r="M47" s="75">
        <v>10</v>
      </c>
      <c r="N47" s="75">
        <v>3</v>
      </c>
      <c r="O47" s="76"/>
      <c r="P47" s="77"/>
      <c r="Q47" s="80"/>
      <c r="R47" s="79">
        <f>R48</f>
        <v>245700</v>
      </c>
      <c r="S47" s="79"/>
      <c r="T47" s="79">
        <f>T48</f>
        <v>245700</v>
      </c>
      <c r="U47" s="80"/>
      <c r="V47" s="81">
        <f t="shared" si="0"/>
        <v>1</v>
      </c>
    </row>
    <row r="48" spans="1:22" ht="31.5" x14ac:dyDescent="0.25">
      <c r="A48" s="9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82" t="s">
        <v>55</v>
      </c>
      <c r="M48" s="83">
        <v>10</v>
      </c>
      <c r="N48" s="83">
        <v>3</v>
      </c>
      <c r="O48" s="84"/>
      <c r="P48" s="85"/>
      <c r="Q48" s="86"/>
      <c r="R48" s="86">
        <v>245700</v>
      </c>
      <c r="S48" s="86"/>
      <c r="T48" s="86">
        <v>245700</v>
      </c>
      <c r="U48" s="86"/>
      <c r="V48" s="87">
        <f t="shared" si="0"/>
        <v>1</v>
      </c>
    </row>
    <row r="49" spans="1:22" ht="15.75" x14ac:dyDescent="0.25">
      <c r="A49" s="9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65" t="s">
        <v>29</v>
      </c>
      <c r="M49" s="66">
        <v>11</v>
      </c>
      <c r="N49" s="66"/>
      <c r="O49" s="67"/>
      <c r="P49" s="91"/>
      <c r="Q49" s="92"/>
      <c r="R49" s="70">
        <f>R50</f>
        <v>5860453.7000000002</v>
      </c>
      <c r="S49" s="70"/>
      <c r="T49" s="70">
        <f>T50</f>
        <v>5004447</v>
      </c>
      <c r="U49" s="92"/>
      <c r="V49" s="73">
        <f t="shared" si="0"/>
        <v>0.85393508014575725</v>
      </c>
    </row>
    <row r="50" spans="1:22" ht="15.75" x14ac:dyDescent="0.25">
      <c r="A50" s="9"/>
      <c r="B50" s="43">
        <v>7</v>
      </c>
      <c r="C50" s="44"/>
      <c r="D50" s="44"/>
      <c r="E50" s="44"/>
      <c r="F50" s="44"/>
      <c r="G50" s="44"/>
      <c r="H50" s="44"/>
      <c r="I50" s="44"/>
      <c r="J50" s="44"/>
      <c r="K50" s="44"/>
      <c r="L50" s="74" t="s">
        <v>30</v>
      </c>
      <c r="M50" s="75">
        <v>11</v>
      </c>
      <c r="N50" s="75">
        <v>1</v>
      </c>
      <c r="O50" s="76"/>
      <c r="P50" s="77"/>
      <c r="Q50" s="80"/>
      <c r="R50" s="80">
        <f>R51+R52</f>
        <v>5860453.7000000002</v>
      </c>
      <c r="S50" s="80">
        <f t="shared" ref="S50:T50" si="9">S51+S52</f>
        <v>0</v>
      </c>
      <c r="T50" s="80">
        <f t="shared" si="9"/>
        <v>5004447</v>
      </c>
      <c r="U50" s="80"/>
      <c r="V50" s="81">
        <f t="shared" si="0"/>
        <v>0.85393508014575725</v>
      </c>
    </row>
    <row r="51" spans="1:22" ht="31.5" x14ac:dyDescent="0.25">
      <c r="A51" s="9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82" t="s">
        <v>56</v>
      </c>
      <c r="M51" s="83">
        <v>11</v>
      </c>
      <c r="N51" s="83">
        <v>1</v>
      </c>
      <c r="O51" s="84"/>
      <c r="P51" s="85"/>
      <c r="Q51" s="86"/>
      <c r="R51" s="86">
        <v>5806953.7000000002</v>
      </c>
      <c r="S51" s="86"/>
      <c r="T51" s="86">
        <v>4950947</v>
      </c>
      <c r="U51" s="86"/>
      <c r="V51" s="87">
        <f t="shared" ref="V51" si="10">IFERROR(T51/R51,0)</f>
        <v>0.85258937056791062</v>
      </c>
    </row>
    <row r="52" spans="1:22" ht="31.5" x14ac:dyDescent="0.25">
      <c r="A52" s="9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82" t="s">
        <v>57</v>
      </c>
      <c r="M52" s="83">
        <v>11</v>
      </c>
      <c r="N52" s="83">
        <v>1</v>
      </c>
      <c r="O52" s="84"/>
      <c r="P52" s="85"/>
      <c r="Q52" s="86"/>
      <c r="R52" s="86">
        <v>53500</v>
      </c>
      <c r="S52" s="86"/>
      <c r="T52" s="86">
        <v>53500</v>
      </c>
      <c r="U52" s="86"/>
      <c r="V52" s="87">
        <f t="shared" ref="V52" si="11">IFERROR(T52/R52,0)</f>
        <v>1</v>
      </c>
    </row>
    <row r="53" spans="1:22" ht="24" customHeight="1" thickBot="1" x14ac:dyDescent="0.3">
      <c r="A53" s="9"/>
      <c r="B53" s="48">
        <v>10</v>
      </c>
      <c r="C53" s="49"/>
      <c r="D53" s="49"/>
      <c r="E53" s="49"/>
      <c r="F53" s="49"/>
      <c r="G53" s="49"/>
      <c r="H53" s="49"/>
      <c r="I53" s="49"/>
      <c r="J53" s="49"/>
      <c r="K53" s="49"/>
      <c r="L53" s="100" t="s">
        <v>5</v>
      </c>
      <c r="M53" s="101"/>
      <c r="N53" s="101"/>
      <c r="O53" s="101"/>
      <c r="P53" s="102"/>
      <c r="Q53" s="103"/>
      <c r="R53" s="104">
        <f>R11+R19+R26+R40+R46+R49+R23</f>
        <v>372426055.18000001</v>
      </c>
      <c r="S53" s="104">
        <f t="shared" ref="S53:T53" si="12">S11+S19+S26+S40+S46+S49+S23</f>
        <v>0</v>
      </c>
      <c r="T53" s="104">
        <f t="shared" si="12"/>
        <v>360506466.91999996</v>
      </c>
      <c r="U53" s="103"/>
      <c r="V53" s="105">
        <f t="shared" si="0"/>
        <v>0.96799475199381768</v>
      </c>
    </row>
    <row r="54" spans="1:22" ht="12.75" customHeight="1" x14ac:dyDescent="0.2">
      <c r="A54" s="16"/>
      <c r="B54" s="47">
        <v>3</v>
      </c>
      <c r="C54" s="47"/>
      <c r="D54" s="47"/>
      <c r="E54" s="47"/>
      <c r="F54" s="47"/>
      <c r="G54" s="47"/>
      <c r="H54" s="47"/>
      <c r="I54" s="47"/>
      <c r="J54" s="47"/>
      <c r="K54" s="47"/>
      <c r="L54" s="18"/>
      <c r="M54" s="18"/>
      <c r="N54" s="18"/>
      <c r="O54" s="18"/>
      <c r="P54" s="17"/>
      <c r="Q54" s="19"/>
      <c r="R54" s="19"/>
      <c r="S54" s="19"/>
      <c r="T54" s="19"/>
      <c r="U54" s="19"/>
      <c r="V54" s="20"/>
    </row>
    <row r="55" spans="1:22" ht="38.25" customHeight="1" x14ac:dyDescent="0.2">
      <c r="B55" s="47" t="s">
        <v>6</v>
      </c>
      <c r="C55" s="47"/>
      <c r="D55" s="47"/>
      <c r="E55" s="47"/>
      <c r="F55" s="47"/>
      <c r="G55" s="47"/>
      <c r="H55" s="47"/>
      <c r="I55" s="47"/>
      <c r="J55" s="47"/>
      <c r="K55" s="47"/>
      <c r="L55" s="3" t="s">
        <v>3</v>
      </c>
      <c r="M55" s="3"/>
      <c r="N55" s="3"/>
      <c r="O55" s="3"/>
      <c r="P55" s="3"/>
      <c r="Q55" s="6" t="s">
        <v>2</v>
      </c>
      <c r="R55" s="3"/>
      <c r="S55" s="2"/>
      <c r="T55" s="3"/>
      <c r="U55" s="3"/>
      <c r="V55" s="2"/>
    </row>
    <row r="56" spans="1:22" ht="12.75" customHeight="1" x14ac:dyDescent="0.2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35"/>
      <c r="M56" s="3"/>
      <c r="N56" s="3"/>
      <c r="O56" s="3"/>
      <c r="P56" s="5"/>
      <c r="Q56" s="4" t="s">
        <v>1</v>
      </c>
      <c r="R56" s="3"/>
      <c r="S56" s="2"/>
      <c r="T56" s="3"/>
      <c r="U56" s="3"/>
      <c r="V56" s="2"/>
    </row>
    <row r="57" spans="1:22" ht="12.75" customHeight="1" x14ac:dyDescent="0.2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3"/>
      <c r="M57" s="3"/>
      <c r="N57" s="3"/>
      <c r="O57" s="3"/>
      <c r="P57" s="3"/>
      <c r="Q57" s="3"/>
      <c r="R57" s="3"/>
      <c r="S57" s="3"/>
      <c r="T57" s="3"/>
      <c r="U57" s="3"/>
      <c r="V57" s="2"/>
    </row>
    <row r="58" spans="1:22" ht="12.75" customHeight="1" x14ac:dyDescent="0.2">
      <c r="B58" s="3"/>
      <c r="C58" s="3"/>
      <c r="D58" s="3"/>
      <c r="E58" s="3"/>
      <c r="F58" s="3"/>
      <c r="G58" s="3"/>
      <c r="H58" s="3"/>
      <c r="I58" s="3"/>
      <c r="J58" s="3"/>
      <c r="K58" s="7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1.2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22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22" ht="12.75" customHeight="1" x14ac:dyDescent="0.2">
      <c r="A61" s="2" t="s">
        <v>0</v>
      </c>
      <c r="B61" s="2"/>
      <c r="C61" s="2"/>
      <c r="D61" s="2"/>
      <c r="E61" s="2"/>
      <c r="F61" s="2"/>
      <c r="G61" s="2"/>
      <c r="H61" s="2"/>
      <c r="I61" s="2"/>
      <c r="J61" s="2"/>
      <c r="K61" s="2"/>
      <c r="R61" s="36"/>
    </row>
  </sheetData>
  <mergeCells count="22">
    <mergeCell ref="L53:O53"/>
    <mergeCell ref="R8:R9"/>
    <mergeCell ref="L5:V5"/>
    <mergeCell ref="O8:O9"/>
    <mergeCell ref="N8:N9"/>
    <mergeCell ref="V8:V9"/>
    <mergeCell ref="Q8:Q9"/>
    <mergeCell ref="U8:U9"/>
    <mergeCell ref="T8:T9"/>
    <mergeCell ref="L8:L9"/>
    <mergeCell ref="M8:M9"/>
    <mergeCell ref="B55:K55"/>
    <mergeCell ref="B54:K54"/>
    <mergeCell ref="B53:K53"/>
    <mergeCell ref="B50:K50"/>
    <mergeCell ref="B32:K32"/>
    <mergeCell ref="B19:K19"/>
    <mergeCell ref="B15:K15"/>
    <mergeCell ref="B12:K12"/>
    <mergeCell ref="B11:K11"/>
    <mergeCell ref="B29:K29"/>
    <mergeCell ref="B26:K26"/>
  </mergeCells>
  <pageMargins left="0.78740157480314965" right="0.39370078740157483" top="0.78740157480314965" bottom="0.39370078740157483" header="0.51181102362204722" footer="0.51181102362204722"/>
  <pageSetup paperSize="9" scale="95" fitToHeight="0" orientation="landscape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2020-11-05T06:40:04Z</cp:lastPrinted>
  <dcterms:created xsi:type="dcterms:W3CDTF">2016-09-30T09:36:25Z</dcterms:created>
  <dcterms:modified xsi:type="dcterms:W3CDTF">2020-11-05T07:01:06Z</dcterms:modified>
</cp:coreProperties>
</file>