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5600" windowHeight="9975" tabRatio="470" activeTab="4"/>
  </bookViews>
  <sheets>
    <sheet name="КСК2019" sheetId="11" r:id="rId1"/>
    <sheet name="КСК2020 год" sheetId="7" r:id="rId2"/>
    <sheet name="КСК2021" sheetId="8" r:id="rId3"/>
    <sheet name="КСК2022" sheetId="9" r:id="rId4"/>
    <sheet name="КСК2023)" sheetId="12" r:id="rId5"/>
  </sheets>
  <definedNames>
    <definedName name="_xlnm.Print_Titles" localSheetId="0">КСК2019!$A:$B,КСК2019!$1:$8</definedName>
    <definedName name="_xlnm.Print_Titles" localSheetId="1">'КСК2020 год'!$A:$B,'КСК2020 год'!$1:$8</definedName>
    <definedName name="_xlnm.Print_Titles" localSheetId="2">КСК2021!$A:$B</definedName>
    <definedName name="_xlnm.Print_Titles" localSheetId="3">КСК2022!$A:$B</definedName>
    <definedName name="_xlnm.Print_Titles" localSheetId="4">'КСК2023)'!$A:$B</definedName>
    <definedName name="_xlnm.Print_Area" localSheetId="0">КСК2019!$A$1:$AF$20</definedName>
    <definedName name="_xlnm.Print_Area" localSheetId="1">'КСК2020 год'!$A$1:$AF$20</definedName>
    <definedName name="_xlnm.Print_Area" localSheetId="2">КСК2021!$A$1:$AF$17</definedName>
    <definedName name="_xlnm.Print_Area" localSheetId="3">КСК2022!$A$1:$AF$17</definedName>
    <definedName name="_xlnm.Print_Area" localSheetId="4">'КСК2023)'!$A$1:$AF$17</definedName>
  </definedNames>
  <calcPr calcId="145621" iterate="1"/>
</workbook>
</file>

<file path=xl/calcChain.xml><?xml version="1.0" encoding="utf-8"?>
<calcChain xmlns="http://schemas.openxmlformats.org/spreadsheetml/2006/main">
  <c r="E10" i="12" l="1"/>
  <c r="V17" i="12"/>
  <c r="Y15" i="12"/>
  <c r="X15" i="12"/>
  <c r="T15" i="12"/>
  <c r="D15" i="12"/>
  <c r="C15" i="12"/>
  <c r="T11" i="12"/>
  <c r="D11" i="12"/>
  <c r="C11" i="12"/>
  <c r="AD10" i="12"/>
  <c r="R10" i="12"/>
  <c r="R11" i="12" s="1"/>
  <c r="O10" i="12"/>
  <c r="O11" i="12" s="1"/>
  <c r="G10" i="12"/>
  <c r="G11" i="12" s="1"/>
  <c r="E11" i="12" l="1"/>
  <c r="K10" i="12"/>
  <c r="K11" i="12" s="1"/>
  <c r="I10" i="12"/>
  <c r="I11" i="12" s="1"/>
  <c r="M10" i="12"/>
  <c r="M11" i="12" s="1"/>
  <c r="AE10" i="12"/>
  <c r="E14" i="12" s="1"/>
  <c r="AD10" i="8"/>
  <c r="M14" i="12" l="1"/>
  <c r="M15" i="12" s="1"/>
  <c r="I14" i="12"/>
  <c r="I15" i="12" s="1"/>
  <c r="R14" i="12"/>
  <c r="R15" i="12" s="1"/>
  <c r="G14" i="12"/>
  <c r="G15" i="12" s="1"/>
  <c r="E15" i="12"/>
  <c r="O14" i="12"/>
  <c r="O15" i="12" s="1"/>
  <c r="K14" i="12"/>
  <c r="K15" i="12" s="1"/>
  <c r="E10" i="7"/>
  <c r="V17" i="11"/>
  <c r="Y15" i="11"/>
  <c r="X15" i="11"/>
  <c r="T15" i="11"/>
  <c r="D15" i="11"/>
  <c r="C15" i="11"/>
  <c r="T11" i="11"/>
  <c r="P11" i="11"/>
  <c r="E11" i="11"/>
  <c r="D11" i="11"/>
  <c r="C11" i="11"/>
  <c r="AF10" i="11"/>
  <c r="P14" i="11" s="1"/>
  <c r="P15" i="11" s="1"/>
  <c r="AE10" i="11"/>
  <c r="E14" i="11" s="1"/>
  <c r="Y10" i="11"/>
  <c r="Y11" i="11" s="1"/>
  <c r="X10" i="11"/>
  <c r="X11" i="11" s="1"/>
  <c r="R10" i="11"/>
  <c r="R11" i="11" s="1"/>
  <c r="O10" i="11"/>
  <c r="O11" i="11" s="1"/>
  <c r="M10" i="11"/>
  <c r="M11" i="11" s="1"/>
  <c r="K10" i="11"/>
  <c r="K11" i="11" s="1"/>
  <c r="I10" i="11"/>
  <c r="I11" i="11" s="1"/>
  <c r="G10" i="11"/>
  <c r="G11" i="11" s="1"/>
  <c r="E15" i="11" l="1"/>
  <c r="R14" i="11"/>
  <c r="R15" i="11" s="1"/>
  <c r="O14" i="11"/>
  <c r="O15" i="11" s="1"/>
  <c r="K14" i="11"/>
  <c r="K15" i="11" s="1"/>
  <c r="G14" i="11"/>
  <c r="G15" i="11" s="1"/>
  <c r="I14" i="11"/>
  <c r="I15" i="11" s="1"/>
  <c r="M14" i="11"/>
  <c r="M15" i="11" s="1"/>
  <c r="U11" i="11"/>
  <c r="U10" i="11"/>
  <c r="W10" i="11" s="1"/>
  <c r="AE10" i="7"/>
  <c r="Z10" i="11" l="1"/>
  <c r="W11" i="11"/>
  <c r="U14" i="11"/>
  <c r="W14" i="11" s="1"/>
  <c r="U15" i="11"/>
  <c r="V17" i="7"/>
  <c r="V17" i="8"/>
  <c r="V17" i="9"/>
  <c r="AD10" i="9"/>
  <c r="AF10" i="7"/>
  <c r="P10" i="8" s="1"/>
  <c r="AF10" i="8" s="1"/>
  <c r="W15" i="11" l="1"/>
  <c r="Z14" i="11"/>
  <c r="Z11" i="11"/>
  <c r="AC10" i="11"/>
  <c r="AB10" i="11"/>
  <c r="P14" i="7"/>
  <c r="P10" i="9"/>
  <c r="AF10" i="9" s="1"/>
  <c r="P14" i="8"/>
  <c r="Y15" i="9"/>
  <c r="X15" i="9"/>
  <c r="T15" i="9"/>
  <c r="D15" i="9"/>
  <c r="C15" i="9"/>
  <c r="T11" i="9"/>
  <c r="P11" i="9"/>
  <c r="D11" i="9"/>
  <c r="C11" i="9"/>
  <c r="Y15" i="8"/>
  <c r="X15" i="8"/>
  <c r="T15" i="8"/>
  <c r="P15" i="8"/>
  <c r="D15" i="8"/>
  <c r="C15" i="8"/>
  <c r="T11" i="8"/>
  <c r="P11" i="8"/>
  <c r="D11" i="8"/>
  <c r="C11" i="8"/>
  <c r="T15" i="7"/>
  <c r="P15" i="7"/>
  <c r="D15" i="7"/>
  <c r="C15" i="7"/>
  <c r="Y15" i="7"/>
  <c r="X15" i="7"/>
  <c r="E14" i="7"/>
  <c r="Y10" i="7"/>
  <c r="X10" i="7"/>
  <c r="O10" i="7"/>
  <c r="M10" i="7"/>
  <c r="I10" i="7"/>
  <c r="I11" i="7" s="1"/>
  <c r="G10" i="7"/>
  <c r="P14" i="9" l="1"/>
  <c r="P15" i="9" s="1"/>
  <c r="P10" i="12"/>
  <c r="AB14" i="11"/>
  <c r="Z15" i="11"/>
  <c r="Z17" i="11" s="1"/>
  <c r="AC14" i="11"/>
  <c r="AB11" i="11"/>
  <c r="AC11" i="11" s="1"/>
  <c r="R14" i="7"/>
  <c r="R15" i="7" s="1"/>
  <c r="G14" i="7"/>
  <c r="G15" i="7" s="1"/>
  <c r="O14" i="7"/>
  <c r="O15" i="7" s="1"/>
  <c r="E10" i="8"/>
  <c r="I10" i="8" s="1"/>
  <c r="I11" i="8" s="1"/>
  <c r="K14" i="7"/>
  <c r="K15" i="7" s="1"/>
  <c r="E15" i="7"/>
  <c r="M10" i="8"/>
  <c r="M11" i="8" s="1"/>
  <c r="R10" i="8"/>
  <c r="R11" i="8" s="1"/>
  <c r="Y10" i="8"/>
  <c r="Y11" i="8" s="1"/>
  <c r="I14" i="7"/>
  <c r="I15" i="7" s="1"/>
  <c r="M14" i="7"/>
  <c r="M15" i="7" s="1"/>
  <c r="Y11" i="7"/>
  <c r="X11" i="7"/>
  <c r="T11" i="7"/>
  <c r="P11" i="7"/>
  <c r="O11" i="7"/>
  <c r="M11" i="7"/>
  <c r="D11" i="7"/>
  <c r="E11" i="7"/>
  <c r="C11" i="7"/>
  <c r="P11" i="12" l="1"/>
  <c r="U11" i="12" s="1"/>
  <c r="AF10" i="12"/>
  <c r="P14" i="12" s="1"/>
  <c r="U10" i="12"/>
  <c r="W10" i="12" s="1"/>
  <c r="Y10" i="12"/>
  <c r="Y11" i="12" s="1"/>
  <c r="X10" i="12"/>
  <c r="X11" i="12" s="1"/>
  <c r="Z19" i="11"/>
  <c r="AB17" i="11"/>
  <c r="AC17" i="11" s="1"/>
  <c r="AB15" i="11"/>
  <c r="AC15" i="11" s="1"/>
  <c r="U15" i="7"/>
  <c r="E11" i="8"/>
  <c r="AE10" i="8"/>
  <c r="E14" i="8" s="1"/>
  <c r="O10" i="8"/>
  <c r="O11" i="8" s="1"/>
  <c r="G10" i="8"/>
  <c r="G11" i="8" s="1"/>
  <c r="X10" i="8"/>
  <c r="X11" i="8" s="1"/>
  <c r="K10" i="8"/>
  <c r="K11" i="8" s="1"/>
  <c r="U14" i="7"/>
  <c r="W14" i="7" s="1"/>
  <c r="W15" i="7" s="1"/>
  <c r="R10" i="7"/>
  <c r="R11" i="7" s="1"/>
  <c r="K10" i="7"/>
  <c r="G11" i="7"/>
  <c r="W11" i="12" l="1"/>
  <c r="Z10" i="12"/>
  <c r="P15" i="12"/>
  <c r="U15" i="12" s="1"/>
  <c r="U14" i="12"/>
  <c r="W14" i="12" s="1"/>
  <c r="AB19" i="11"/>
  <c r="AC19" i="11" s="1"/>
  <c r="U10" i="8"/>
  <c r="W10" i="8" s="1"/>
  <c r="W11" i="8" s="1"/>
  <c r="E10" i="9"/>
  <c r="M14" i="8"/>
  <c r="M15" i="8" s="1"/>
  <c r="E15" i="8"/>
  <c r="K14" i="8"/>
  <c r="K15" i="8" s="1"/>
  <c r="I14" i="8"/>
  <c r="I15" i="8" s="1"/>
  <c r="R14" i="8"/>
  <c r="R15" i="8" s="1"/>
  <c r="G14" i="8"/>
  <c r="G15" i="8" s="1"/>
  <c r="O14" i="8"/>
  <c r="O15" i="8" s="1"/>
  <c r="K11" i="7"/>
  <c r="U11" i="7" s="1"/>
  <c r="U10" i="7"/>
  <c r="W10" i="7" s="1"/>
  <c r="W11" i="7" s="1"/>
  <c r="Z14" i="7"/>
  <c r="Z15" i="7" s="1"/>
  <c r="U11" i="8"/>
  <c r="W15" i="12" l="1"/>
  <c r="Z14" i="12"/>
  <c r="AB10" i="12"/>
  <c r="AC10" i="12" s="1"/>
  <c r="Z11" i="12"/>
  <c r="AB14" i="7"/>
  <c r="AC14" i="7" s="1"/>
  <c r="Z10" i="8"/>
  <c r="U14" i="8"/>
  <c r="W14" i="8" s="1"/>
  <c r="U15" i="8"/>
  <c r="E11" i="9"/>
  <c r="M10" i="9"/>
  <c r="M11" i="9" s="1"/>
  <c r="Y10" i="9"/>
  <c r="Y11" i="9" s="1"/>
  <c r="G10" i="9"/>
  <c r="G11" i="9" s="1"/>
  <c r="O10" i="9"/>
  <c r="O11" i="9" s="1"/>
  <c r="I10" i="9"/>
  <c r="I11" i="9" s="1"/>
  <c r="R10" i="9"/>
  <c r="R11" i="9" s="1"/>
  <c r="AE10" i="9"/>
  <c r="E14" i="9" s="1"/>
  <c r="K10" i="9"/>
  <c r="K11" i="9" s="1"/>
  <c r="X10" i="9"/>
  <c r="X11" i="9" s="1"/>
  <c r="AB15" i="7"/>
  <c r="AC15" i="7" s="1"/>
  <c r="Z10" i="7"/>
  <c r="AB11" i="12" l="1"/>
  <c r="AC11" i="12" s="1"/>
  <c r="AB14" i="12"/>
  <c r="AC14" i="12" s="1"/>
  <c r="Z15" i="12"/>
  <c r="AB15" i="12" s="1"/>
  <c r="AC15" i="12" s="1"/>
  <c r="Z11" i="8"/>
  <c r="AB11" i="8" s="1"/>
  <c r="AC11" i="8" s="1"/>
  <c r="AB10" i="8"/>
  <c r="AC10" i="8" s="1"/>
  <c r="U10" i="9"/>
  <c r="W10" i="9" s="1"/>
  <c r="W11" i="9" s="1"/>
  <c r="U11" i="9"/>
  <c r="Z14" i="8"/>
  <c r="W15" i="8"/>
  <c r="E15" i="9"/>
  <c r="M14" i="9"/>
  <c r="M15" i="9" s="1"/>
  <c r="O14" i="9"/>
  <c r="O15" i="9" s="1"/>
  <c r="G14" i="9"/>
  <c r="G15" i="9" s="1"/>
  <c r="R14" i="9"/>
  <c r="R15" i="9" s="1"/>
  <c r="I14" i="9"/>
  <c r="I15" i="9" s="1"/>
  <c r="K14" i="9"/>
  <c r="K15" i="9" s="1"/>
  <c r="Z11" i="7"/>
  <c r="Z17" i="7" s="1"/>
  <c r="Z19" i="7" s="1"/>
  <c r="AB10" i="7"/>
  <c r="Z17" i="12" l="1"/>
  <c r="AB17" i="12" s="1"/>
  <c r="AC17" i="12" s="1"/>
  <c r="AB19" i="7"/>
  <c r="AC19" i="7" s="1"/>
  <c r="Z10" i="9"/>
  <c r="AB10" i="9" s="1"/>
  <c r="AC10" i="9" s="1"/>
  <c r="U15" i="9"/>
  <c r="AB14" i="8"/>
  <c r="AC14" i="8" s="1"/>
  <c r="Z15" i="8"/>
  <c r="Z11" i="9"/>
  <c r="AB11" i="9" s="1"/>
  <c r="AC11" i="9" s="1"/>
  <c r="U14" i="9"/>
  <c r="W14" i="9" s="1"/>
  <c r="AB17" i="7"/>
  <c r="AC17" i="7" s="1"/>
  <c r="AC10" i="7"/>
  <c r="AB11" i="7"/>
  <c r="AC11" i="7" s="1"/>
  <c r="W15" i="9" l="1"/>
  <c r="Z14" i="9"/>
  <c r="Z17" i="8"/>
  <c r="AB17" i="8" s="1"/>
  <c r="AC17" i="8" s="1"/>
  <c r="AB15" i="8"/>
  <c r="AC15" i="8" s="1"/>
  <c r="Z15" i="9" l="1"/>
  <c r="AB14" i="9"/>
  <c r="AC14" i="9" s="1"/>
  <c r="AB15" i="9" l="1"/>
  <c r="AC15" i="9" s="1"/>
  <c r="Z17" i="9"/>
  <c r="AB17" i="9" s="1"/>
  <c r="AC17" i="9" s="1"/>
</calcChain>
</file>

<file path=xl/sharedStrings.xml><?xml version="1.0" encoding="utf-8"?>
<sst xmlns="http://schemas.openxmlformats.org/spreadsheetml/2006/main" count="315" uniqueCount="43">
  <si>
    <t>№ п.п</t>
  </si>
  <si>
    <t xml:space="preserve">Наименование должности </t>
  </si>
  <si>
    <t xml:space="preserve">Оклад </t>
  </si>
  <si>
    <t>%</t>
  </si>
  <si>
    <t>руб.</t>
  </si>
  <si>
    <t>Сумма (руб)</t>
  </si>
  <si>
    <t xml:space="preserve">Выслуга </t>
  </si>
  <si>
    <t xml:space="preserve">% </t>
  </si>
  <si>
    <t xml:space="preserve">Надбавка за секретность </t>
  </si>
  <si>
    <t>Ежемесячное денежное поощрение</t>
  </si>
  <si>
    <t xml:space="preserve">Ежемесячная премия </t>
  </si>
  <si>
    <t>Месячный фонд</t>
  </si>
  <si>
    <t>Потребность на год</t>
  </si>
  <si>
    <t xml:space="preserve">надбавка за сложность </t>
  </si>
  <si>
    <t>материальная помощь</t>
  </si>
  <si>
    <t>выплаты при предоставлении оплачиваемого отпуска</t>
  </si>
  <si>
    <t>единовременная выплата</t>
  </si>
  <si>
    <t>всего фонд оплаты труда на год</t>
  </si>
  <si>
    <t>Х</t>
  </si>
  <si>
    <t>шт. ед.</t>
  </si>
  <si>
    <t xml:space="preserve">денежное взнаграждение </t>
  </si>
  <si>
    <t xml:space="preserve">ИТОГО </t>
  </si>
  <si>
    <t>Классность</t>
  </si>
  <si>
    <t>Отчисления в фонды</t>
  </si>
  <si>
    <t>Надбавка; надбавка за особые условия муниципальной службы</t>
  </si>
  <si>
    <t>Всего оплата труда и отчисления</t>
  </si>
  <si>
    <t>Председатель</t>
  </si>
  <si>
    <t xml:space="preserve">с учетом индексации </t>
  </si>
  <si>
    <t xml:space="preserve">всего на год </t>
  </si>
  <si>
    <t>Расчет фонда оплаты труда по  Контрольно-счетной комиссии Лысогорского МР на 2020 год</t>
  </si>
  <si>
    <t>Оклад за классный чин</t>
  </si>
  <si>
    <t xml:space="preserve">оклад </t>
  </si>
  <si>
    <t>оклад за классный чин</t>
  </si>
  <si>
    <t xml:space="preserve">повышение окладов , ставок </t>
  </si>
  <si>
    <t xml:space="preserve">9 месяцев </t>
  </si>
  <si>
    <t>октябрь, ноябрь, декабрь</t>
  </si>
  <si>
    <t>Расчет фонда оплаты труда по  Контрольно-счетной комиссии Лысогорского МР на 2021 год</t>
  </si>
  <si>
    <t>Расчет фонда оплаты труда по  Контрольно-счетной комиссии Лысогорского МР на 2022 год</t>
  </si>
  <si>
    <t>Расчет фонда оплаты труда по  Контрольно-счетной комиссии Лысогорского МР на 2019 год</t>
  </si>
  <si>
    <t xml:space="preserve">11 месяцев </t>
  </si>
  <si>
    <t>декабрь</t>
  </si>
  <si>
    <t xml:space="preserve"> декабрь</t>
  </si>
  <si>
    <t>Расчет фонда оплаты труда по  Контрольно-счетной комиссии Лысогорского МР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</si>
</sst>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u/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04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10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right"/>
    </xf>
    <xf numFmtId="10" fontId="0" fillId="0" borderId="1" xfId="0" applyNumberFormat="1" applyBorder="1"/>
    <xf numFmtId="4" fontId="0" fillId="0" borderId="1" xfId="0" applyNumberFormat="1" applyBorder="1"/>
    <xf numFmtId="10" fontId="0" fillId="0" borderId="9" xfId="0" applyNumberFormat="1" applyBorder="1" applyAlignment="1">
      <alignment horizontal="center"/>
    </xf>
    <xf numFmtId="0" fontId="0" fillId="0" borderId="9" xfId="0" applyBorder="1"/>
    <xf numFmtId="0" fontId="0" fillId="0" borderId="1" xfId="0" applyBorder="1" applyAlignment="1">
      <alignment wrapText="1"/>
    </xf>
    <xf numFmtId="0" fontId="0" fillId="0" borderId="8" xfId="0" applyBorder="1"/>
    <xf numFmtId="4" fontId="0" fillId="0" borderId="9" xfId="0" applyNumberFormat="1" applyBorder="1"/>
    <xf numFmtId="0" fontId="0" fillId="0" borderId="5" xfId="0" applyBorder="1"/>
    <xf numFmtId="10" fontId="0" fillId="0" borderId="1" xfId="0" applyNumberFormat="1" applyBorder="1" applyAlignment="1">
      <alignment horizontal="right"/>
    </xf>
    <xf numFmtId="0" fontId="0" fillId="0" borderId="0" xfId="0" applyBorder="1"/>
    <xf numFmtId="4" fontId="0" fillId="0" borderId="6" xfId="0" applyNumberFormat="1" applyBorder="1" applyAlignment="1">
      <alignment horizontal="right"/>
    </xf>
    <xf numFmtId="10" fontId="0" fillId="0" borderId="5" xfId="0" applyNumberFormat="1" applyBorder="1"/>
    <xf numFmtId="4" fontId="0" fillId="0" borderId="19" xfId="0" applyNumberFormat="1" applyBorder="1"/>
    <xf numFmtId="10" fontId="0" fillId="0" borderId="8" xfId="0" applyNumberFormat="1" applyBorder="1"/>
    <xf numFmtId="4" fontId="0" fillId="0" borderId="6" xfId="0" applyNumberFormat="1" applyBorder="1"/>
    <xf numFmtId="4" fontId="0" fillId="0" borderId="21" xfId="0" applyNumberFormat="1" applyBorder="1"/>
    <xf numFmtId="4" fontId="0" fillId="0" borderId="22" xfId="0" applyNumberFormat="1" applyBorder="1"/>
    <xf numFmtId="4" fontId="0" fillId="0" borderId="24" xfId="0" applyNumberFormat="1" applyBorder="1"/>
    <xf numFmtId="0" fontId="0" fillId="0" borderId="25" xfId="0" applyBorder="1"/>
    <xf numFmtId="0" fontId="0" fillId="0" borderId="26" xfId="0" applyBorder="1"/>
    <xf numFmtId="4" fontId="0" fillId="0" borderId="26" xfId="0" applyNumberFormat="1" applyBorder="1"/>
    <xf numFmtId="10" fontId="0" fillId="0" borderId="26" xfId="0" applyNumberFormat="1" applyBorder="1" applyAlignment="1">
      <alignment horizontal="center"/>
    </xf>
    <xf numFmtId="10" fontId="0" fillId="0" borderId="26" xfId="0" applyNumberFormat="1" applyBorder="1"/>
    <xf numFmtId="4" fontId="0" fillId="0" borderId="27" xfId="0" applyNumberFormat="1" applyBorder="1"/>
    <xf numFmtId="4" fontId="0" fillId="0" borderId="28" xfId="0" applyNumberFormat="1" applyBorder="1"/>
    <xf numFmtId="10" fontId="0" fillId="0" borderId="28" xfId="0" applyNumberFormat="1" applyBorder="1"/>
    <xf numFmtId="4" fontId="0" fillId="0" borderId="29" xfId="0" applyNumberFormat="1" applyBorder="1"/>
    <xf numFmtId="0" fontId="0" fillId="0" borderId="3" xfId="0" applyBorder="1"/>
    <xf numFmtId="0" fontId="0" fillId="0" borderId="4" xfId="0" applyBorder="1"/>
    <xf numFmtId="0" fontId="0" fillId="0" borderId="23" xfId="0" applyBorder="1"/>
    <xf numFmtId="0" fontId="1" fillId="0" borderId="1" xfId="0" applyFont="1" applyBorder="1" applyAlignment="1">
      <alignment horizontal="center" vertical="center"/>
    </xf>
    <xf numFmtId="0" fontId="0" fillId="0" borderId="27" xfId="0" applyBorder="1"/>
    <xf numFmtId="0" fontId="0" fillId="0" borderId="31" xfId="0" applyBorder="1"/>
    <xf numFmtId="0" fontId="0" fillId="0" borderId="32" xfId="0" applyBorder="1"/>
    <xf numFmtId="4" fontId="0" fillId="0" borderId="33" xfId="0" applyNumberFormat="1" applyBorder="1"/>
    <xf numFmtId="0" fontId="0" fillId="0" borderId="33" xfId="0" applyBorder="1"/>
    <xf numFmtId="0" fontId="1" fillId="0" borderId="3" xfId="0" applyFont="1" applyBorder="1" applyAlignment="1">
      <alignment horizontal="center" vertical="center" wrapText="1"/>
    </xf>
    <xf numFmtId="10" fontId="1" fillId="0" borderId="5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 wrapText="1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7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38" xfId="0" applyFont="1" applyBorder="1" applyAlignment="1">
      <alignment horizontal="center"/>
    </xf>
    <xf numFmtId="0" fontId="2" fillId="0" borderId="32" xfId="0" applyFont="1" applyBorder="1" applyAlignment="1">
      <alignment horizontal="center"/>
    </xf>
    <xf numFmtId="0" fontId="1" fillId="0" borderId="3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25" xfId="0" applyFont="1" applyBorder="1"/>
    <xf numFmtId="0" fontId="1" fillId="0" borderId="26" xfId="0" applyFont="1" applyBorder="1"/>
    <xf numFmtId="0" fontId="1" fillId="0" borderId="27" xfId="0" applyFont="1" applyBorder="1"/>
    <xf numFmtId="0" fontId="0" fillId="0" borderId="37" xfId="0" applyBorder="1"/>
    <xf numFmtId="10" fontId="1" fillId="0" borderId="5" xfId="0" applyNumberFormat="1" applyFont="1" applyBorder="1"/>
    <xf numFmtId="0" fontId="1" fillId="0" borderId="1" xfId="0" applyFont="1" applyBorder="1" applyAlignment="1">
      <alignment horizontal="center" wrapText="1"/>
    </xf>
    <xf numFmtId="0" fontId="1" fillId="0" borderId="2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3" fillId="2" borderId="18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23" xfId="0" applyFont="1" applyFill="1" applyBorder="1" applyAlignment="1">
      <alignment horizontal="center"/>
    </xf>
    <xf numFmtId="0" fontId="1" fillId="0" borderId="4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3" fillId="2" borderId="40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32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P10" sqref="P10"/>
    </sheetView>
  </sheetViews>
  <sheetFormatPr defaultRowHeight="15" outlineLevelCol="1" x14ac:dyDescent="0.25"/>
  <cols>
    <col min="1" max="1" width="6.140625" customWidth="1"/>
    <col min="2" max="2" width="27.7109375" customWidth="1"/>
    <col min="3" max="3" width="8.42578125" customWidth="1"/>
    <col min="4" max="4" width="15.5703125" customWidth="1"/>
    <col min="5" max="5" width="17" customWidth="1"/>
    <col min="6" max="6" width="10.28515625" customWidth="1"/>
    <col min="7" max="7" width="16.5703125" customWidth="1"/>
    <col min="8" max="8" width="9.7109375" customWidth="1"/>
    <col min="9" max="9" width="14.5703125" customWidth="1"/>
    <col min="10" max="10" width="9.140625" hidden="1" customWidth="1" outlineLevel="1"/>
    <col min="11" max="11" width="13.85546875" customWidth="1" collapsed="1"/>
    <col min="13" max="13" width="13.5703125" customWidth="1"/>
    <col min="14" max="14" width="10.5703125" customWidth="1"/>
    <col min="15" max="15" width="15.140625" customWidth="1"/>
    <col min="16" max="16" width="11.42578125" customWidth="1"/>
    <col min="17" max="17" width="11" customWidth="1"/>
    <col min="18" max="18" width="14.28515625" customWidth="1"/>
    <col min="19" max="19" width="8.140625" customWidth="1"/>
    <col min="20" max="20" width="14.28515625" customWidth="1"/>
    <col min="21" max="21" width="14.140625" customWidth="1"/>
    <col min="23" max="23" width="14.28515625" customWidth="1"/>
    <col min="24" max="24" width="11.5703125" customWidth="1"/>
    <col min="25" max="25" width="13" customWidth="1"/>
    <col min="26" max="26" width="14.140625" customWidth="1"/>
    <col min="27" max="27" width="9.42578125" customWidth="1"/>
    <col min="28" max="28" width="15.28515625" customWidth="1"/>
    <col min="29" max="29" width="18.42578125" customWidth="1"/>
    <col min="30" max="30" width="12.85546875" customWidth="1"/>
  </cols>
  <sheetData>
    <row r="2" spans="1:32" x14ac:dyDescent="0.25">
      <c r="B2" s="93" t="s">
        <v>38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3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32" ht="15.75" thickBo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32" ht="55.5" customHeight="1" x14ac:dyDescent="0.25">
      <c r="A5" s="94" t="s">
        <v>0</v>
      </c>
      <c r="B5" s="97" t="s">
        <v>1</v>
      </c>
      <c r="C5" s="100" t="s">
        <v>19</v>
      </c>
      <c r="D5" s="75" t="s">
        <v>20</v>
      </c>
      <c r="E5" s="97" t="s">
        <v>2</v>
      </c>
      <c r="F5" s="75" t="s">
        <v>24</v>
      </c>
      <c r="G5" s="75"/>
      <c r="H5" s="97" t="s">
        <v>6</v>
      </c>
      <c r="I5" s="97"/>
      <c r="J5" s="75" t="s">
        <v>8</v>
      </c>
      <c r="K5" s="75"/>
      <c r="L5" s="75" t="s">
        <v>9</v>
      </c>
      <c r="M5" s="75"/>
      <c r="N5" s="75" t="s">
        <v>10</v>
      </c>
      <c r="O5" s="75"/>
      <c r="P5" s="75" t="s">
        <v>30</v>
      </c>
      <c r="Q5" s="75" t="s">
        <v>13</v>
      </c>
      <c r="R5" s="75"/>
      <c r="S5" s="89" t="s">
        <v>22</v>
      </c>
      <c r="T5" s="90"/>
      <c r="U5" s="75" t="s">
        <v>11</v>
      </c>
      <c r="V5" s="75" t="s">
        <v>12</v>
      </c>
      <c r="W5" s="75"/>
      <c r="X5" s="75" t="s">
        <v>15</v>
      </c>
      <c r="Y5" s="75"/>
      <c r="Z5" s="76" t="s">
        <v>17</v>
      </c>
      <c r="AA5" s="79" t="s">
        <v>23</v>
      </c>
      <c r="AB5" s="80"/>
      <c r="AC5" s="83" t="s">
        <v>25</v>
      </c>
      <c r="AD5" s="42" t="s">
        <v>33</v>
      </c>
      <c r="AE5" s="75" t="s">
        <v>27</v>
      </c>
      <c r="AF5" s="86"/>
    </row>
    <row r="6" spans="1:32" ht="39.75" customHeight="1" x14ac:dyDescent="0.25">
      <c r="A6" s="95"/>
      <c r="B6" s="98"/>
      <c r="C6" s="101"/>
      <c r="D6" s="87"/>
      <c r="E6" s="98"/>
      <c r="F6" s="87"/>
      <c r="G6" s="87"/>
      <c r="H6" s="98"/>
      <c r="I6" s="98"/>
      <c r="J6" s="87"/>
      <c r="K6" s="87"/>
      <c r="L6" s="87"/>
      <c r="M6" s="87"/>
      <c r="N6" s="87"/>
      <c r="O6" s="87"/>
      <c r="P6" s="87"/>
      <c r="Q6" s="87"/>
      <c r="R6" s="87"/>
      <c r="S6" s="91"/>
      <c r="T6" s="92"/>
      <c r="U6" s="87"/>
      <c r="V6" s="87"/>
      <c r="W6" s="87"/>
      <c r="X6" s="87" t="s">
        <v>14</v>
      </c>
      <c r="Y6" s="87" t="s">
        <v>16</v>
      </c>
      <c r="Z6" s="77"/>
      <c r="AA6" s="81"/>
      <c r="AB6" s="82"/>
      <c r="AC6" s="84"/>
      <c r="AD6" s="43">
        <v>1.0900000000000001</v>
      </c>
      <c r="AE6" s="62" t="s">
        <v>31</v>
      </c>
      <c r="AF6" s="44" t="s">
        <v>32</v>
      </c>
    </row>
    <row r="7" spans="1:32" ht="15.75" thickBot="1" x14ac:dyDescent="0.3">
      <c r="A7" s="96"/>
      <c r="B7" s="99"/>
      <c r="C7" s="102"/>
      <c r="D7" s="64" t="s">
        <v>4</v>
      </c>
      <c r="E7" s="63" t="s">
        <v>4</v>
      </c>
      <c r="F7" s="63" t="s">
        <v>3</v>
      </c>
      <c r="G7" s="63" t="s">
        <v>5</v>
      </c>
      <c r="H7" s="63" t="s">
        <v>7</v>
      </c>
      <c r="I7" s="63" t="s">
        <v>5</v>
      </c>
      <c r="J7" s="63" t="s">
        <v>3</v>
      </c>
      <c r="K7" s="63" t="s">
        <v>5</v>
      </c>
      <c r="L7" s="63" t="s">
        <v>3</v>
      </c>
      <c r="M7" s="63" t="s">
        <v>5</v>
      </c>
      <c r="N7" s="63" t="s">
        <v>3</v>
      </c>
      <c r="O7" s="63" t="s">
        <v>5</v>
      </c>
      <c r="P7" s="88"/>
      <c r="Q7" s="63" t="s">
        <v>3</v>
      </c>
      <c r="R7" s="63" t="s">
        <v>5</v>
      </c>
      <c r="S7" s="63" t="s">
        <v>3</v>
      </c>
      <c r="T7" s="63" t="s">
        <v>5</v>
      </c>
      <c r="U7" s="88"/>
      <c r="V7" s="88"/>
      <c r="W7" s="88"/>
      <c r="X7" s="88"/>
      <c r="Y7" s="88"/>
      <c r="Z7" s="78"/>
      <c r="AA7" s="61" t="s">
        <v>3</v>
      </c>
      <c r="AB7" s="54" t="s">
        <v>5</v>
      </c>
      <c r="AC7" s="85"/>
      <c r="AD7" s="55"/>
      <c r="AE7" s="56"/>
      <c r="AF7" s="57"/>
    </row>
    <row r="8" spans="1:32" s="2" customFormat="1" ht="12" thickBot="1" x14ac:dyDescent="0.25">
      <c r="A8" s="47">
        <v>1</v>
      </c>
      <c r="B8" s="48">
        <v>2</v>
      </c>
      <c r="C8" s="48">
        <v>3</v>
      </c>
      <c r="D8" s="48"/>
      <c r="E8" s="48">
        <v>4</v>
      </c>
      <c r="F8" s="48">
        <v>5</v>
      </c>
      <c r="G8" s="48">
        <v>6</v>
      </c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48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  <c r="T8" s="48">
        <v>19</v>
      </c>
      <c r="U8" s="48">
        <v>20</v>
      </c>
      <c r="V8" s="48">
        <v>21</v>
      </c>
      <c r="W8" s="48">
        <v>22</v>
      </c>
      <c r="X8" s="48">
        <v>23</v>
      </c>
      <c r="Y8" s="48">
        <v>24</v>
      </c>
      <c r="Z8" s="49">
        <v>25</v>
      </c>
      <c r="AA8" s="45">
        <v>26</v>
      </c>
      <c r="AB8" s="46">
        <v>27</v>
      </c>
      <c r="AC8" s="45">
        <v>28</v>
      </c>
      <c r="AD8" s="47">
        <v>29</v>
      </c>
      <c r="AE8" s="48">
        <v>30</v>
      </c>
      <c r="AF8" s="50">
        <v>31</v>
      </c>
    </row>
    <row r="9" spans="1:32" s="2" customFormat="1" ht="12" thickBot="1" x14ac:dyDescent="0.25">
      <c r="A9" s="68" t="s">
        <v>34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70"/>
      <c r="AE9" s="70"/>
      <c r="AF9" s="71"/>
    </row>
    <row r="10" spans="1:32" ht="15.75" thickBot="1" x14ac:dyDescent="0.3">
      <c r="A10" s="13"/>
      <c r="B10" s="10" t="s">
        <v>26</v>
      </c>
      <c r="C10" s="7">
        <v>0.6</v>
      </c>
      <c r="D10" s="7"/>
      <c r="E10" s="5">
        <v>4251.5600000000004</v>
      </c>
      <c r="F10" s="6">
        <v>1.5</v>
      </c>
      <c r="G10" s="5">
        <f>E10*F10</f>
        <v>6377.34</v>
      </c>
      <c r="H10" s="6">
        <v>0.3</v>
      </c>
      <c r="I10" s="5">
        <f>E10*H10</f>
        <v>1275.4680000000001</v>
      </c>
      <c r="J10" s="6"/>
      <c r="K10" s="5">
        <f t="shared" ref="K10" si="0">E10*J10</f>
        <v>0</v>
      </c>
      <c r="L10" s="6">
        <v>1.5</v>
      </c>
      <c r="M10" s="5">
        <f>E10*L10</f>
        <v>6377.34</v>
      </c>
      <c r="N10" s="6">
        <v>0.8</v>
      </c>
      <c r="O10" s="5">
        <f>E10*N10</f>
        <v>3401.2480000000005</v>
      </c>
      <c r="P10" s="5">
        <v>2120.6</v>
      </c>
      <c r="Q10" s="6"/>
      <c r="R10" s="5">
        <f t="shared" ref="R10" si="1">E10*Q10</f>
        <v>0</v>
      </c>
      <c r="S10" s="14"/>
      <c r="T10" s="5"/>
      <c r="U10" s="7">
        <f>E10+G10+I10+K10+M10+O10+P10</f>
        <v>23803.556</v>
      </c>
      <c r="V10" s="4">
        <v>9</v>
      </c>
      <c r="W10" s="5">
        <f>U10*V10</f>
        <v>214232.00400000002</v>
      </c>
      <c r="X10" s="5">
        <f>E10*2+P10*2</f>
        <v>12744.32</v>
      </c>
      <c r="Y10" s="5">
        <f>E10*4+P10*4</f>
        <v>25488.639999999999</v>
      </c>
      <c r="Z10" s="16">
        <f t="shared" ref="Z10" si="2">W10+X10+Y10</f>
        <v>252464.96400000004</v>
      </c>
      <c r="AA10" s="17">
        <v>0.30199999999999999</v>
      </c>
      <c r="AB10" s="20">
        <f t="shared" ref="AB10:AB11" si="3">Z10*AA10</f>
        <v>76244.419128000009</v>
      </c>
      <c r="AC10" s="21">
        <f t="shared" ref="AC10" si="4">Z10+AB10</f>
        <v>328709.38312800007</v>
      </c>
      <c r="AD10" s="19">
        <v>1.0900000000000001</v>
      </c>
      <c r="AE10" s="12">
        <f>E10*AD10</f>
        <v>4634.2004000000006</v>
      </c>
      <c r="AF10" s="40">
        <f>P10*AD10</f>
        <v>2311.4540000000002</v>
      </c>
    </row>
    <row r="11" spans="1:32" s="15" customFormat="1" ht="15.75" thickBot="1" x14ac:dyDescent="0.3">
      <c r="A11" s="11"/>
      <c r="B11" s="9" t="s">
        <v>21</v>
      </c>
      <c r="C11" s="12">
        <f>C10</f>
        <v>0.6</v>
      </c>
      <c r="D11" s="12">
        <f t="shared" ref="D11:E11" si="5">D10</f>
        <v>0</v>
      </c>
      <c r="E11" s="12">
        <f t="shared" si="5"/>
        <v>4251.5600000000004</v>
      </c>
      <c r="F11" s="8" t="s">
        <v>18</v>
      </c>
      <c r="G11" s="12">
        <f>G10</f>
        <v>6377.34</v>
      </c>
      <c r="H11" s="8" t="s">
        <v>18</v>
      </c>
      <c r="I11" s="12">
        <f>I10</f>
        <v>1275.4680000000001</v>
      </c>
      <c r="J11" s="8" t="s">
        <v>18</v>
      </c>
      <c r="K11" s="12">
        <f>K10</f>
        <v>0</v>
      </c>
      <c r="L11" s="8" t="s">
        <v>18</v>
      </c>
      <c r="M11" s="12">
        <f>M10</f>
        <v>6377.34</v>
      </c>
      <c r="N11" s="8" t="s">
        <v>18</v>
      </c>
      <c r="O11" s="12">
        <f>O10</f>
        <v>3401.2480000000005</v>
      </c>
      <c r="P11" s="12">
        <f>P10</f>
        <v>2120.6</v>
      </c>
      <c r="Q11" s="8" t="s">
        <v>18</v>
      </c>
      <c r="R11" s="12">
        <f>R10</f>
        <v>0</v>
      </c>
      <c r="S11" s="12"/>
      <c r="T11" s="12">
        <f>T10</f>
        <v>0</v>
      </c>
      <c r="U11" s="12">
        <f>E11+G11+I11+K11+M11+O11+P11+R11+T11+D11</f>
        <v>23803.556</v>
      </c>
      <c r="V11" s="9"/>
      <c r="W11" s="12">
        <f>W10</f>
        <v>214232.00400000002</v>
      </c>
      <c r="X11" s="12">
        <f>X10</f>
        <v>12744.32</v>
      </c>
      <c r="Y11" s="12">
        <f>Y10</f>
        <v>25488.639999999999</v>
      </c>
      <c r="Z11" s="18">
        <f>Z10</f>
        <v>252464.96400000004</v>
      </c>
      <c r="AA11" s="19">
        <v>0.30199999999999999</v>
      </c>
      <c r="AB11" s="18">
        <f t="shared" si="3"/>
        <v>76244.419128000009</v>
      </c>
      <c r="AC11" s="22">
        <f>Z11+AB11</f>
        <v>328709.38312800007</v>
      </c>
      <c r="AD11" s="11"/>
      <c r="AE11" s="9"/>
      <c r="AF11" s="41"/>
    </row>
    <row r="12" spans="1:32" ht="15.75" thickBot="1" x14ac:dyDescent="0.3">
      <c r="F12" s="3"/>
    </row>
    <row r="13" spans="1:32" x14ac:dyDescent="0.25">
      <c r="A13" s="72" t="s">
        <v>35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4"/>
    </row>
    <row r="14" spans="1:32" x14ac:dyDescent="0.25">
      <c r="A14" s="13"/>
      <c r="B14" s="10" t="s">
        <v>26</v>
      </c>
      <c r="C14" s="7">
        <v>0.6</v>
      </c>
      <c r="D14" s="7"/>
      <c r="E14" s="5">
        <f>AE10</f>
        <v>4634.2004000000006</v>
      </c>
      <c r="F14" s="6">
        <v>1.5</v>
      </c>
      <c r="G14" s="5">
        <f>E14*F14</f>
        <v>6951.3006000000005</v>
      </c>
      <c r="H14" s="6">
        <v>0.3</v>
      </c>
      <c r="I14" s="5">
        <f>E14*H14</f>
        <v>1390.2601200000001</v>
      </c>
      <c r="J14" s="6"/>
      <c r="K14" s="5">
        <f t="shared" ref="K14" si="6">E14*J14</f>
        <v>0</v>
      </c>
      <c r="L14" s="6">
        <v>1.5</v>
      </c>
      <c r="M14" s="5">
        <f>E14*L14</f>
        <v>6951.3006000000005</v>
      </c>
      <c r="N14" s="6">
        <v>0.8</v>
      </c>
      <c r="O14" s="5">
        <f>E14*N14</f>
        <v>3707.3603200000007</v>
      </c>
      <c r="P14" s="5">
        <f>AF10</f>
        <v>2311.4540000000002</v>
      </c>
      <c r="Q14" s="6"/>
      <c r="R14" s="5">
        <f t="shared" ref="R14" si="7">E14*Q14</f>
        <v>0</v>
      </c>
      <c r="S14" s="14"/>
      <c r="T14" s="5"/>
      <c r="U14" s="7">
        <f>E14+G14+I14+K14+M14+O14+P14</f>
        <v>25945.876040000003</v>
      </c>
      <c r="V14" s="4">
        <v>3</v>
      </c>
      <c r="W14" s="5">
        <f>U14*V14</f>
        <v>77837.628120000008</v>
      </c>
      <c r="X14" s="5"/>
      <c r="Y14" s="5"/>
      <c r="Z14" s="5">
        <f t="shared" ref="Z14" si="8">W14+X14+Y14</f>
        <v>77837.628120000008</v>
      </c>
      <c r="AA14" s="6">
        <v>0.30199999999999999</v>
      </c>
      <c r="AB14" s="7">
        <f t="shared" ref="AB14:AB15" si="9">Z14*AA14</f>
        <v>23506.963692240002</v>
      </c>
      <c r="AC14" s="23">
        <f t="shared" ref="AC14" si="10">Z14+AB14</f>
        <v>101344.59181224002</v>
      </c>
    </row>
    <row r="15" spans="1:32" ht="15.75" thickBot="1" x14ac:dyDescent="0.3">
      <c r="A15" s="24"/>
      <c r="B15" s="25" t="s">
        <v>21</v>
      </c>
      <c r="C15" s="26">
        <f>C14</f>
        <v>0.6</v>
      </c>
      <c r="D15" s="26">
        <f t="shared" ref="D15:E15" si="11">D14</f>
        <v>0</v>
      </c>
      <c r="E15" s="26">
        <f t="shared" si="11"/>
        <v>4634.2004000000006</v>
      </c>
      <c r="F15" s="27" t="s">
        <v>18</v>
      </c>
      <c r="G15" s="26">
        <f>G14</f>
        <v>6951.3006000000005</v>
      </c>
      <c r="H15" s="27" t="s">
        <v>18</v>
      </c>
      <c r="I15" s="26">
        <f>I14</f>
        <v>1390.2601200000001</v>
      </c>
      <c r="J15" s="27" t="s">
        <v>18</v>
      </c>
      <c r="K15" s="26">
        <f>K14</f>
        <v>0</v>
      </c>
      <c r="L15" s="27" t="s">
        <v>18</v>
      </c>
      <c r="M15" s="26">
        <f>M14</f>
        <v>6951.3006000000005</v>
      </c>
      <c r="N15" s="27" t="s">
        <v>18</v>
      </c>
      <c r="O15" s="26">
        <f>O14</f>
        <v>3707.3603200000007</v>
      </c>
      <c r="P15" s="26">
        <f>P14</f>
        <v>2311.4540000000002</v>
      </c>
      <c r="Q15" s="27" t="s">
        <v>18</v>
      </c>
      <c r="R15" s="26">
        <f>R14</f>
        <v>0</v>
      </c>
      <c r="S15" s="26"/>
      <c r="T15" s="26">
        <f>T14</f>
        <v>0</v>
      </c>
      <c r="U15" s="26">
        <f>E15+G15+I15+K15+M15+O15+P15+R15+T15+D15</f>
        <v>25945.876040000003</v>
      </c>
      <c r="V15" s="25"/>
      <c r="W15" s="26">
        <f>W14</f>
        <v>77837.628120000008</v>
      </c>
      <c r="X15" s="26">
        <f>X14</f>
        <v>0</v>
      </c>
      <c r="Y15" s="30">
        <f>Y14</f>
        <v>0</v>
      </c>
      <c r="Z15" s="30">
        <f>Z14</f>
        <v>77837.628120000008</v>
      </c>
      <c r="AA15" s="31">
        <v>0.30199999999999999</v>
      </c>
      <c r="AB15" s="30">
        <f t="shared" si="9"/>
        <v>23506.963692240002</v>
      </c>
      <c r="AC15" s="32">
        <f>Z15+AB15</f>
        <v>101344.59181224002</v>
      </c>
    </row>
    <row r="16" spans="1:32" x14ac:dyDescent="0.25">
      <c r="Y16" s="33"/>
      <c r="Z16" s="34"/>
      <c r="AA16" s="34"/>
      <c r="AB16" s="34"/>
      <c r="AC16" s="35"/>
    </row>
    <row r="17" spans="6:29" ht="15.75" thickBot="1" x14ac:dyDescent="0.3">
      <c r="V17">
        <f>V10+V14</f>
        <v>12</v>
      </c>
      <c r="Y17" s="24" t="s">
        <v>28</v>
      </c>
      <c r="Z17" s="26">
        <f>Z11+Z15</f>
        <v>330302.59212000004</v>
      </c>
      <c r="AA17" s="28">
        <v>0.30199999999999999</v>
      </c>
      <c r="AB17" s="26">
        <f>Z17*AA17</f>
        <v>99751.382820240004</v>
      </c>
      <c r="AC17" s="29">
        <f>Z17+AB17</f>
        <v>430053.97494024003</v>
      </c>
    </row>
    <row r="18" spans="6:29" x14ac:dyDescent="0.25">
      <c r="AB18" s="30"/>
    </row>
    <row r="19" spans="6:29" x14ac:dyDescent="0.25">
      <c r="F19" s="3"/>
      <c r="Y19" s="4">
        <v>11</v>
      </c>
      <c r="Z19" s="7">
        <f>(Z17/12)*Y19</f>
        <v>302777.37611000007</v>
      </c>
      <c r="AA19" s="6">
        <v>0.30199999999999999</v>
      </c>
      <c r="AB19" s="7">
        <f t="shared" ref="AB19" si="12">Z19*AA19</f>
        <v>91438.767585220019</v>
      </c>
      <c r="AC19" s="7">
        <f>Z19+AB19</f>
        <v>394216.14369522012</v>
      </c>
    </row>
    <row r="20" spans="6:29" x14ac:dyDescent="0.25">
      <c r="F20" s="3"/>
    </row>
    <row r="21" spans="6:29" x14ac:dyDescent="0.25">
      <c r="F21" s="3"/>
    </row>
    <row r="22" spans="6:29" x14ac:dyDescent="0.25">
      <c r="F22" s="3"/>
    </row>
    <row r="23" spans="6:29" x14ac:dyDescent="0.25">
      <c r="F23" s="3"/>
    </row>
    <row r="24" spans="6:29" x14ac:dyDescent="0.25">
      <c r="F24" s="3"/>
    </row>
    <row r="25" spans="6:29" x14ac:dyDescent="0.25">
      <c r="F25" s="3"/>
    </row>
    <row r="26" spans="6:29" x14ac:dyDescent="0.25">
      <c r="F26" s="3"/>
    </row>
    <row r="27" spans="6:29" x14ac:dyDescent="0.25">
      <c r="F27" s="3"/>
    </row>
    <row r="28" spans="6:29" x14ac:dyDescent="0.25">
      <c r="F28" s="3"/>
    </row>
    <row r="29" spans="6:29" x14ac:dyDescent="0.25">
      <c r="F29" s="3"/>
    </row>
    <row r="30" spans="6:29" x14ac:dyDescent="0.25">
      <c r="F30" s="3"/>
    </row>
    <row r="31" spans="6:29" x14ac:dyDescent="0.25">
      <c r="F31" s="3"/>
    </row>
    <row r="32" spans="6:29" x14ac:dyDescent="0.25">
      <c r="F32" s="3"/>
    </row>
  </sheetData>
  <mergeCells count="25">
    <mergeCell ref="B2:P2"/>
    <mergeCell ref="A5:A7"/>
    <mergeCell ref="B5:B7"/>
    <mergeCell ref="C5:C7"/>
    <mergeCell ref="D5:D6"/>
    <mergeCell ref="E5:E6"/>
    <mergeCell ref="F5:G6"/>
    <mergeCell ref="H5:I6"/>
    <mergeCell ref="J5:K6"/>
    <mergeCell ref="L5:M6"/>
    <mergeCell ref="A9:AF9"/>
    <mergeCell ref="A13:AC13"/>
    <mergeCell ref="X5:Y5"/>
    <mergeCell ref="Z5:Z7"/>
    <mergeCell ref="AA5:AB6"/>
    <mergeCell ref="AC5:AC7"/>
    <mergeCell ref="AE5:AF5"/>
    <mergeCell ref="X6:X7"/>
    <mergeCell ref="Y6:Y7"/>
    <mergeCell ref="N5:O6"/>
    <mergeCell ref="P5:P7"/>
    <mergeCell ref="Q5:R6"/>
    <mergeCell ref="S5:T6"/>
    <mergeCell ref="U5:U7"/>
    <mergeCell ref="V5:W7"/>
  </mergeCells>
  <pageMargins left="0.70866141732283472" right="0.70866141732283472" top="0.74803149606299213" bottom="0.74803149606299213" header="0.31496062992125984" footer="0.31496062992125984"/>
  <pageSetup paperSize="9" scale="44" fitToWidth="2" fitToHeight="2" orientation="landscape" r:id="rId1"/>
  <colBreaks count="1" manualBreakCount="1">
    <brk id="21" max="1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32"/>
  <sheetViews>
    <sheetView zoomScaleNormal="100" zoomScaleSheetLayoutView="100" workbookViewId="0">
      <pane xSplit="2" ySplit="8" topLeftCell="E9" activePane="bottomRight" state="frozen"/>
      <selection pane="topRight" activeCell="C1" sqref="C1"/>
      <selection pane="bottomLeft" activeCell="A9" sqref="A9"/>
      <selection pane="bottomRight" activeCell="P11" sqref="P11"/>
    </sheetView>
  </sheetViews>
  <sheetFormatPr defaultRowHeight="15" outlineLevelCol="1" x14ac:dyDescent="0.25"/>
  <cols>
    <col min="1" max="1" width="6.140625" customWidth="1"/>
    <col min="2" max="2" width="27.7109375" customWidth="1"/>
    <col min="3" max="3" width="8.42578125" customWidth="1"/>
    <col min="4" max="4" width="15.5703125" customWidth="1"/>
    <col min="5" max="5" width="17" customWidth="1"/>
    <col min="6" max="6" width="10.28515625" customWidth="1"/>
    <col min="7" max="7" width="16.5703125" customWidth="1"/>
    <col min="8" max="8" width="9.7109375" customWidth="1"/>
    <col min="9" max="9" width="14.5703125" customWidth="1"/>
    <col min="10" max="10" width="9.140625" hidden="1" customWidth="1" outlineLevel="1"/>
    <col min="11" max="11" width="13.85546875" customWidth="1" collapsed="1"/>
    <col min="13" max="13" width="13.5703125" customWidth="1"/>
    <col min="14" max="14" width="10.5703125" customWidth="1"/>
    <col min="15" max="15" width="15.140625" customWidth="1"/>
    <col min="16" max="16" width="11.42578125" customWidth="1"/>
    <col min="17" max="17" width="11" customWidth="1"/>
    <col min="18" max="18" width="14.28515625" customWidth="1"/>
    <col min="19" max="19" width="8.140625" customWidth="1"/>
    <col min="20" max="20" width="14.28515625" customWidth="1"/>
    <col min="21" max="21" width="14.140625" customWidth="1"/>
    <col min="23" max="23" width="14.28515625" customWidth="1"/>
    <col min="24" max="24" width="11.5703125" customWidth="1"/>
    <col min="25" max="25" width="13" customWidth="1"/>
    <col min="26" max="26" width="14.140625" customWidth="1"/>
    <col min="27" max="27" width="9.42578125" customWidth="1"/>
    <col min="28" max="28" width="15.28515625" customWidth="1"/>
    <col min="29" max="29" width="18.42578125" customWidth="1"/>
    <col min="30" max="30" width="12.85546875" customWidth="1"/>
  </cols>
  <sheetData>
    <row r="2" spans="1:32" x14ac:dyDescent="0.25">
      <c r="B2" s="93" t="s">
        <v>29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3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32" ht="15.75" thickBo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32" ht="55.5" customHeight="1" x14ac:dyDescent="0.25">
      <c r="A5" s="94" t="s">
        <v>0</v>
      </c>
      <c r="B5" s="97" t="s">
        <v>1</v>
      </c>
      <c r="C5" s="100" t="s">
        <v>19</v>
      </c>
      <c r="D5" s="75" t="s">
        <v>20</v>
      </c>
      <c r="E5" s="97" t="s">
        <v>2</v>
      </c>
      <c r="F5" s="75" t="s">
        <v>24</v>
      </c>
      <c r="G5" s="75"/>
      <c r="H5" s="97" t="s">
        <v>6</v>
      </c>
      <c r="I5" s="97"/>
      <c r="J5" s="75" t="s">
        <v>8</v>
      </c>
      <c r="K5" s="75"/>
      <c r="L5" s="75" t="s">
        <v>9</v>
      </c>
      <c r="M5" s="75"/>
      <c r="N5" s="75" t="s">
        <v>10</v>
      </c>
      <c r="O5" s="75"/>
      <c r="P5" s="75" t="s">
        <v>30</v>
      </c>
      <c r="Q5" s="75" t="s">
        <v>13</v>
      </c>
      <c r="R5" s="75"/>
      <c r="S5" s="89" t="s">
        <v>22</v>
      </c>
      <c r="T5" s="90"/>
      <c r="U5" s="75" t="s">
        <v>11</v>
      </c>
      <c r="V5" s="75" t="s">
        <v>12</v>
      </c>
      <c r="W5" s="75"/>
      <c r="X5" s="75" t="s">
        <v>15</v>
      </c>
      <c r="Y5" s="75"/>
      <c r="Z5" s="76" t="s">
        <v>17</v>
      </c>
      <c r="AA5" s="79" t="s">
        <v>23</v>
      </c>
      <c r="AB5" s="80"/>
      <c r="AC5" s="83" t="s">
        <v>25</v>
      </c>
      <c r="AD5" s="42" t="s">
        <v>33</v>
      </c>
      <c r="AE5" s="75" t="s">
        <v>27</v>
      </c>
      <c r="AF5" s="86"/>
    </row>
    <row r="6" spans="1:32" ht="39.75" customHeight="1" x14ac:dyDescent="0.25">
      <c r="A6" s="95"/>
      <c r="B6" s="98"/>
      <c r="C6" s="101"/>
      <c r="D6" s="87"/>
      <c r="E6" s="98"/>
      <c r="F6" s="87"/>
      <c r="G6" s="87"/>
      <c r="H6" s="98"/>
      <c r="I6" s="98"/>
      <c r="J6" s="87"/>
      <c r="K6" s="87"/>
      <c r="L6" s="87"/>
      <c r="M6" s="87"/>
      <c r="N6" s="87"/>
      <c r="O6" s="87"/>
      <c r="P6" s="87"/>
      <c r="Q6" s="87"/>
      <c r="R6" s="87"/>
      <c r="S6" s="91"/>
      <c r="T6" s="92"/>
      <c r="U6" s="87"/>
      <c r="V6" s="87"/>
      <c r="W6" s="87"/>
      <c r="X6" s="87" t="s">
        <v>14</v>
      </c>
      <c r="Y6" s="87" t="s">
        <v>16</v>
      </c>
      <c r="Z6" s="77"/>
      <c r="AA6" s="81"/>
      <c r="AB6" s="82"/>
      <c r="AC6" s="84"/>
      <c r="AD6" s="43">
        <v>1.0389999999999999</v>
      </c>
      <c r="AE6" s="36" t="s">
        <v>31</v>
      </c>
      <c r="AF6" s="44" t="s">
        <v>32</v>
      </c>
    </row>
    <row r="7" spans="1:32" ht="15.75" thickBot="1" x14ac:dyDescent="0.3">
      <c r="A7" s="96"/>
      <c r="B7" s="99"/>
      <c r="C7" s="102"/>
      <c r="D7" s="51" t="s">
        <v>4</v>
      </c>
      <c r="E7" s="52" t="s">
        <v>4</v>
      </c>
      <c r="F7" s="52" t="s">
        <v>3</v>
      </c>
      <c r="G7" s="52" t="s">
        <v>5</v>
      </c>
      <c r="H7" s="52" t="s">
        <v>7</v>
      </c>
      <c r="I7" s="52" t="s">
        <v>5</v>
      </c>
      <c r="J7" s="52" t="s">
        <v>3</v>
      </c>
      <c r="K7" s="52" t="s">
        <v>5</v>
      </c>
      <c r="L7" s="52" t="s">
        <v>3</v>
      </c>
      <c r="M7" s="52" t="s">
        <v>5</v>
      </c>
      <c r="N7" s="52" t="s">
        <v>3</v>
      </c>
      <c r="O7" s="52" t="s">
        <v>5</v>
      </c>
      <c r="P7" s="88"/>
      <c r="Q7" s="52" t="s">
        <v>3</v>
      </c>
      <c r="R7" s="52" t="s">
        <v>5</v>
      </c>
      <c r="S7" s="52" t="s">
        <v>3</v>
      </c>
      <c r="T7" s="52" t="s">
        <v>5</v>
      </c>
      <c r="U7" s="88"/>
      <c r="V7" s="88"/>
      <c r="W7" s="88"/>
      <c r="X7" s="88"/>
      <c r="Y7" s="88"/>
      <c r="Z7" s="78"/>
      <c r="AA7" s="53" t="s">
        <v>3</v>
      </c>
      <c r="AB7" s="54" t="s">
        <v>5</v>
      </c>
      <c r="AC7" s="85"/>
      <c r="AD7" s="55"/>
      <c r="AE7" s="56"/>
      <c r="AF7" s="57"/>
    </row>
    <row r="8" spans="1:32" s="2" customFormat="1" ht="12" thickBot="1" x14ac:dyDescent="0.25">
      <c r="A8" s="47">
        <v>1</v>
      </c>
      <c r="B8" s="48">
        <v>2</v>
      </c>
      <c r="C8" s="48">
        <v>3</v>
      </c>
      <c r="D8" s="48"/>
      <c r="E8" s="48">
        <v>4</v>
      </c>
      <c r="F8" s="48">
        <v>5</v>
      </c>
      <c r="G8" s="48">
        <v>6</v>
      </c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48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  <c r="T8" s="48">
        <v>19</v>
      </c>
      <c r="U8" s="48">
        <v>20</v>
      </c>
      <c r="V8" s="48">
        <v>21</v>
      </c>
      <c r="W8" s="48">
        <v>22</v>
      </c>
      <c r="X8" s="48">
        <v>23</v>
      </c>
      <c r="Y8" s="48">
        <v>24</v>
      </c>
      <c r="Z8" s="49">
        <v>25</v>
      </c>
      <c r="AA8" s="45">
        <v>26</v>
      </c>
      <c r="AB8" s="46">
        <v>27</v>
      </c>
      <c r="AC8" s="45">
        <v>28</v>
      </c>
      <c r="AD8" s="47">
        <v>29</v>
      </c>
      <c r="AE8" s="48">
        <v>30</v>
      </c>
      <c r="AF8" s="50">
        <v>31</v>
      </c>
    </row>
    <row r="9" spans="1:32" s="2" customFormat="1" ht="12" thickBot="1" x14ac:dyDescent="0.25">
      <c r="A9" s="68" t="s">
        <v>39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70"/>
      <c r="AE9" s="70"/>
      <c r="AF9" s="71"/>
    </row>
    <row r="10" spans="1:32" ht="15.75" thickBot="1" x14ac:dyDescent="0.3">
      <c r="A10" s="13"/>
      <c r="B10" s="10" t="s">
        <v>26</v>
      </c>
      <c r="C10" s="7">
        <v>0.6</v>
      </c>
      <c r="D10" s="7"/>
      <c r="E10" s="5">
        <f>КСК2019!AE10</f>
        <v>4634.2004000000006</v>
      </c>
      <c r="F10" s="6">
        <v>1.5</v>
      </c>
      <c r="G10" s="5">
        <f>E10*F10</f>
        <v>6951.3006000000005</v>
      </c>
      <c r="H10" s="6">
        <v>0.3</v>
      </c>
      <c r="I10" s="5">
        <f>E10*H10</f>
        <v>1390.2601200000001</v>
      </c>
      <c r="J10" s="6"/>
      <c r="K10" s="5">
        <f t="shared" ref="K10" si="0">E10*J10</f>
        <v>0</v>
      </c>
      <c r="L10" s="6">
        <v>1.5</v>
      </c>
      <c r="M10" s="5">
        <f>E10*L10</f>
        <v>6951.3006000000005</v>
      </c>
      <c r="N10" s="6">
        <v>0.8</v>
      </c>
      <c r="O10" s="5">
        <f>E10*N10</f>
        <v>3707.3603200000007</v>
      </c>
      <c r="P10" s="5">
        <v>1335</v>
      </c>
      <c r="Q10" s="6"/>
      <c r="R10" s="5">
        <f t="shared" ref="R10" si="1">E10*Q10</f>
        <v>0</v>
      </c>
      <c r="S10" s="14"/>
      <c r="T10" s="5"/>
      <c r="U10" s="7">
        <f>E10+G10+I10+K10+M10+O10+P10</f>
        <v>24969.422040000001</v>
      </c>
      <c r="V10" s="4">
        <v>9</v>
      </c>
      <c r="W10" s="5">
        <f>U10*V10</f>
        <v>224724.79836000002</v>
      </c>
      <c r="X10" s="5">
        <f>E10*2+P10*2</f>
        <v>11938.400800000001</v>
      </c>
      <c r="Y10" s="5">
        <f>E10*4+P10*4</f>
        <v>23876.801600000003</v>
      </c>
      <c r="Z10" s="16">
        <f t="shared" ref="Z10" si="2">W10+X10+Y10</f>
        <v>260540.00076000002</v>
      </c>
      <c r="AA10" s="17">
        <v>0.30199999999999999</v>
      </c>
      <c r="AB10" s="20">
        <f t="shared" ref="AB10:AB11" si="3">Z10*AA10</f>
        <v>78683.080229520012</v>
      </c>
      <c r="AC10" s="21">
        <f t="shared" ref="AC10" si="4">Z10+AB10</f>
        <v>339223.08098952007</v>
      </c>
      <c r="AD10" s="19">
        <v>1.036</v>
      </c>
      <c r="AE10" s="12">
        <f>E10*AD10</f>
        <v>4801.0316144000008</v>
      </c>
      <c r="AF10" s="40">
        <f>P10*AD10</f>
        <v>1383.06</v>
      </c>
    </row>
    <row r="11" spans="1:32" s="15" customFormat="1" ht="15.75" thickBot="1" x14ac:dyDescent="0.3">
      <c r="A11" s="11"/>
      <c r="B11" s="9" t="s">
        <v>21</v>
      </c>
      <c r="C11" s="12">
        <f>C10</f>
        <v>0.6</v>
      </c>
      <c r="D11" s="12">
        <f t="shared" ref="D11:E11" si="5">D10</f>
        <v>0</v>
      </c>
      <c r="E11" s="12">
        <f t="shared" si="5"/>
        <v>4634.2004000000006</v>
      </c>
      <c r="F11" s="8" t="s">
        <v>18</v>
      </c>
      <c r="G11" s="12">
        <f>G10</f>
        <v>6951.3006000000005</v>
      </c>
      <c r="H11" s="8" t="s">
        <v>18</v>
      </c>
      <c r="I11" s="12">
        <f>I10</f>
        <v>1390.2601200000001</v>
      </c>
      <c r="J11" s="8" t="s">
        <v>18</v>
      </c>
      <c r="K11" s="12">
        <f>K10</f>
        <v>0</v>
      </c>
      <c r="L11" s="8" t="s">
        <v>18</v>
      </c>
      <c r="M11" s="12">
        <f>M10</f>
        <v>6951.3006000000005</v>
      </c>
      <c r="N11" s="8" t="s">
        <v>18</v>
      </c>
      <c r="O11" s="12">
        <f>O10</f>
        <v>3707.3603200000007</v>
      </c>
      <c r="P11" s="12">
        <f>P10</f>
        <v>1335</v>
      </c>
      <c r="Q11" s="8" t="s">
        <v>18</v>
      </c>
      <c r="R11" s="12">
        <f>R10</f>
        <v>0</v>
      </c>
      <c r="S11" s="12"/>
      <c r="T11" s="12">
        <f>T10</f>
        <v>0</v>
      </c>
      <c r="U11" s="12">
        <f>E11+G11+I11+K11+M11+O11+P11+R11+T11+D11</f>
        <v>24969.422040000001</v>
      </c>
      <c r="V11" s="9"/>
      <c r="W11" s="12">
        <f>W10</f>
        <v>224724.79836000002</v>
      </c>
      <c r="X11" s="12">
        <f>X10</f>
        <v>11938.400800000001</v>
      </c>
      <c r="Y11" s="12">
        <f>Y10</f>
        <v>23876.801600000003</v>
      </c>
      <c r="Z11" s="18">
        <f>Z10</f>
        <v>260540.00076000002</v>
      </c>
      <c r="AA11" s="19">
        <v>0.30199999999999999</v>
      </c>
      <c r="AB11" s="18">
        <f t="shared" si="3"/>
        <v>78683.080229520012</v>
      </c>
      <c r="AC11" s="22">
        <f>Z11+AB11</f>
        <v>339223.08098952007</v>
      </c>
      <c r="AD11" s="11"/>
      <c r="AE11" s="9"/>
      <c r="AF11" s="41"/>
    </row>
    <row r="12" spans="1:32" ht="15.75" thickBot="1" x14ac:dyDescent="0.3">
      <c r="F12" s="3"/>
    </row>
    <row r="13" spans="1:32" x14ac:dyDescent="0.25">
      <c r="A13" s="72" t="s">
        <v>35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4"/>
    </row>
    <row r="14" spans="1:32" x14ac:dyDescent="0.25">
      <c r="A14" s="13"/>
      <c r="B14" s="10" t="s">
        <v>26</v>
      </c>
      <c r="C14" s="7">
        <v>0.6</v>
      </c>
      <c r="D14" s="7"/>
      <c r="E14" s="5">
        <f>AE10</f>
        <v>4801.0316144000008</v>
      </c>
      <c r="F14" s="6">
        <v>1.5</v>
      </c>
      <c r="G14" s="5">
        <f>E14*F14</f>
        <v>7201.5474216000011</v>
      </c>
      <c r="H14" s="6">
        <v>0.3</v>
      </c>
      <c r="I14" s="5">
        <f>E14*H14</f>
        <v>1440.3094843200001</v>
      </c>
      <c r="J14" s="6"/>
      <c r="K14" s="5">
        <f t="shared" ref="K14" si="6">E14*J14</f>
        <v>0</v>
      </c>
      <c r="L14" s="6">
        <v>1.5</v>
      </c>
      <c r="M14" s="5">
        <f>E14*L14</f>
        <v>7201.5474216000011</v>
      </c>
      <c r="N14" s="6">
        <v>0.8</v>
      </c>
      <c r="O14" s="5">
        <f>E14*N14</f>
        <v>3840.825291520001</v>
      </c>
      <c r="P14" s="5">
        <f>AF10</f>
        <v>1383.06</v>
      </c>
      <c r="Q14" s="6"/>
      <c r="R14" s="5">
        <f t="shared" ref="R14" si="7">E14*Q14</f>
        <v>0</v>
      </c>
      <c r="S14" s="14"/>
      <c r="T14" s="5"/>
      <c r="U14" s="7">
        <f>E14+G14+I14+K14+M14+O14+P14</f>
        <v>25868.321233440005</v>
      </c>
      <c r="V14" s="4">
        <v>3</v>
      </c>
      <c r="W14" s="5">
        <f>U14*V14</f>
        <v>77604.963700320019</v>
      </c>
      <c r="X14" s="5"/>
      <c r="Y14" s="5"/>
      <c r="Z14" s="5">
        <f t="shared" ref="Z14" si="8">W14+X14+Y14</f>
        <v>77604.963700320019</v>
      </c>
      <c r="AA14" s="6">
        <v>0.30199999999999999</v>
      </c>
      <c r="AB14" s="7">
        <f t="shared" ref="AB14:AB15" si="9">Z14*AA14</f>
        <v>23436.699037496644</v>
      </c>
      <c r="AC14" s="23">
        <f t="shared" ref="AC14" si="10">Z14+AB14</f>
        <v>101041.66273781666</v>
      </c>
    </row>
    <row r="15" spans="1:32" ht="15.75" thickBot="1" x14ac:dyDescent="0.3">
      <c r="A15" s="24"/>
      <c r="B15" s="25" t="s">
        <v>21</v>
      </c>
      <c r="C15" s="26">
        <f>C14</f>
        <v>0.6</v>
      </c>
      <c r="D15" s="26">
        <f t="shared" ref="D15:E15" si="11">D14</f>
        <v>0</v>
      </c>
      <c r="E15" s="26">
        <f t="shared" si="11"/>
        <v>4801.0316144000008</v>
      </c>
      <c r="F15" s="27" t="s">
        <v>18</v>
      </c>
      <c r="G15" s="26">
        <f>G14</f>
        <v>7201.5474216000011</v>
      </c>
      <c r="H15" s="27" t="s">
        <v>18</v>
      </c>
      <c r="I15" s="26">
        <f>I14</f>
        <v>1440.3094843200001</v>
      </c>
      <c r="J15" s="27" t="s">
        <v>18</v>
      </c>
      <c r="K15" s="26">
        <f>K14</f>
        <v>0</v>
      </c>
      <c r="L15" s="27" t="s">
        <v>18</v>
      </c>
      <c r="M15" s="26">
        <f>M14</f>
        <v>7201.5474216000011</v>
      </c>
      <c r="N15" s="27" t="s">
        <v>18</v>
      </c>
      <c r="O15" s="26">
        <f>O14</f>
        <v>3840.825291520001</v>
      </c>
      <c r="P15" s="26">
        <f>P14</f>
        <v>1383.06</v>
      </c>
      <c r="Q15" s="27" t="s">
        <v>18</v>
      </c>
      <c r="R15" s="26">
        <f>R14</f>
        <v>0</v>
      </c>
      <c r="S15" s="26"/>
      <c r="T15" s="26">
        <f>T14</f>
        <v>0</v>
      </c>
      <c r="U15" s="26">
        <f>E15+G15+I15+K15+M15+O15+P15+R15+T15+D15</f>
        <v>25868.321233440005</v>
      </c>
      <c r="V15" s="25"/>
      <c r="W15" s="26">
        <f>W14</f>
        <v>77604.963700320019</v>
      </c>
      <c r="X15" s="26">
        <f>X14</f>
        <v>0</v>
      </c>
      <c r="Y15" s="30">
        <f>Y14</f>
        <v>0</v>
      </c>
      <c r="Z15" s="30">
        <f>Z14</f>
        <v>77604.963700320019</v>
      </c>
      <c r="AA15" s="31">
        <v>0.30199999999999999</v>
      </c>
      <c r="AB15" s="30">
        <f t="shared" si="9"/>
        <v>23436.699037496644</v>
      </c>
      <c r="AC15" s="32">
        <f>Z15+AB15</f>
        <v>101041.66273781666</v>
      </c>
    </row>
    <row r="16" spans="1:32" x14ac:dyDescent="0.25">
      <c r="Y16" s="33"/>
      <c r="Z16" s="34"/>
      <c r="AA16" s="34"/>
      <c r="AB16" s="34"/>
      <c r="AC16" s="35"/>
    </row>
    <row r="17" spans="6:29" ht="15.75" thickBot="1" x14ac:dyDescent="0.3">
      <c r="V17">
        <f>V10+V14</f>
        <v>12</v>
      </c>
      <c r="Y17" s="24" t="s">
        <v>28</v>
      </c>
      <c r="Z17" s="26">
        <f>Z11+Z15</f>
        <v>338144.96446032007</v>
      </c>
      <c r="AA17" s="28">
        <v>0.30199999999999999</v>
      </c>
      <c r="AB17" s="26">
        <f>Z17*AA17</f>
        <v>102119.77926701665</v>
      </c>
      <c r="AC17" s="29">
        <f>Z17+AB17</f>
        <v>440264.74372733675</v>
      </c>
    </row>
    <row r="18" spans="6:29" x14ac:dyDescent="0.25">
      <c r="AB18" s="30"/>
    </row>
    <row r="19" spans="6:29" x14ac:dyDescent="0.25">
      <c r="F19" s="3"/>
      <c r="Y19" s="4">
        <v>11</v>
      </c>
      <c r="Z19" s="7">
        <f>(Z17/12)*Y19</f>
        <v>309966.21742196003</v>
      </c>
      <c r="AA19" s="6">
        <v>0.30199999999999999</v>
      </c>
      <c r="AB19" s="7">
        <f t="shared" ref="AB19" si="12">Z19*AA19</f>
        <v>93609.79766143192</v>
      </c>
      <c r="AC19" s="7">
        <f>Z19+AB19</f>
        <v>403576.01508339192</v>
      </c>
    </row>
    <row r="20" spans="6:29" x14ac:dyDescent="0.25">
      <c r="F20" s="3"/>
    </row>
    <row r="21" spans="6:29" x14ac:dyDescent="0.25">
      <c r="F21" s="3"/>
    </row>
    <row r="22" spans="6:29" x14ac:dyDescent="0.25">
      <c r="F22" s="3"/>
    </row>
    <row r="23" spans="6:29" x14ac:dyDescent="0.25">
      <c r="F23" s="3"/>
    </row>
    <row r="24" spans="6:29" x14ac:dyDescent="0.25">
      <c r="F24" s="3"/>
    </row>
    <row r="25" spans="6:29" x14ac:dyDescent="0.25">
      <c r="F25" s="3"/>
    </row>
    <row r="26" spans="6:29" x14ac:dyDescent="0.25">
      <c r="F26" s="3"/>
    </row>
    <row r="27" spans="6:29" x14ac:dyDescent="0.25">
      <c r="F27" s="3"/>
    </row>
    <row r="28" spans="6:29" x14ac:dyDescent="0.25">
      <c r="F28" s="3"/>
    </row>
    <row r="29" spans="6:29" x14ac:dyDescent="0.25">
      <c r="F29" s="3"/>
    </row>
    <row r="30" spans="6:29" x14ac:dyDescent="0.25">
      <c r="F30" s="3"/>
    </row>
    <row r="31" spans="6:29" x14ac:dyDescent="0.25">
      <c r="F31" s="3"/>
    </row>
    <row r="32" spans="6:29" x14ac:dyDescent="0.25">
      <c r="F32" s="3"/>
    </row>
  </sheetData>
  <mergeCells count="25">
    <mergeCell ref="AE5:AF5"/>
    <mergeCell ref="A9:AF9"/>
    <mergeCell ref="AC5:AC7"/>
    <mergeCell ref="X6:X7"/>
    <mergeCell ref="Y6:Y7"/>
    <mergeCell ref="S5:T6"/>
    <mergeCell ref="U5:U7"/>
    <mergeCell ref="X5:Y5"/>
    <mergeCell ref="Z5:Z7"/>
    <mergeCell ref="AA5:AB6"/>
    <mergeCell ref="A13:AC13"/>
    <mergeCell ref="V5:W7"/>
    <mergeCell ref="B2:P2"/>
    <mergeCell ref="A5:A7"/>
    <mergeCell ref="B5:B7"/>
    <mergeCell ref="C5:C7"/>
    <mergeCell ref="D5:D6"/>
    <mergeCell ref="E5:E6"/>
    <mergeCell ref="F5:G6"/>
    <mergeCell ref="H5:I6"/>
    <mergeCell ref="J5:K6"/>
    <mergeCell ref="L5:M6"/>
    <mergeCell ref="N5:O6"/>
    <mergeCell ref="P5:P7"/>
    <mergeCell ref="Q5:R6"/>
  </mergeCells>
  <pageMargins left="0.70866141732283472" right="0.70866141732283472" top="0.74803149606299213" bottom="0.74803149606299213" header="0.31496062992125984" footer="0.31496062992125984"/>
  <pageSetup paperSize="9" scale="44" fitToWidth="2" fitToHeight="2" orientation="landscape" r:id="rId1"/>
  <colBreaks count="1" manualBreakCount="1">
    <brk id="21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32"/>
  <sheetViews>
    <sheetView zoomScaleNormal="100" zoomScaleSheetLayoutView="100" workbookViewId="0">
      <pane xSplit="2" ySplit="8" topLeftCell="L9" activePane="bottomRight" state="frozen"/>
      <selection pane="topRight" activeCell="C1" sqref="C1"/>
      <selection pane="bottomLeft" activeCell="A9" sqref="A9"/>
      <selection pane="bottomRight" activeCell="P10" sqref="P10"/>
    </sheetView>
  </sheetViews>
  <sheetFormatPr defaultRowHeight="15" x14ac:dyDescent="0.25"/>
  <cols>
    <col min="1" max="1" width="6.140625" customWidth="1"/>
    <col min="2" max="2" width="27.7109375" customWidth="1"/>
    <col min="3" max="3" width="8.42578125" customWidth="1"/>
    <col min="4" max="4" width="15.5703125" customWidth="1"/>
    <col min="5" max="5" width="17" customWidth="1"/>
    <col min="6" max="6" width="10.28515625" customWidth="1"/>
    <col min="7" max="7" width="16.5703125" customWidth="1"/>
    <col min="8" max="8" width="9.7109375" customWidth="1"/>
    <col min="9" max="9" width="14.5703125" customWidth="1"/>
    <col min="11" max="11" width="13.85546875" customWidth="1"/>
    <col min="13" max="13" width="13.5703125" customWidth="1"/>
    <col min="14" max="14" width="10.5703125" customWidth="1"/>
    <col min="15" max="15" width="15.140625" customWidth="1"/>
    <col min="16" max="16" width="11.42578125" customWidth="1"/>
    <col min="17" max="17" width="11" customWidth="1"/>
    <col min="18" max="18" width="14.28515625" customWidth="1"/>
    <col min="19" max="19" width="8.140625" customWidth="1"/>
    <col min="20" max="20" width="14.28515625" customWidth="1"/>
    <col min="21" max="21" width="14.140625" customWidth="1"/>
    <col min="23" max="23" width="14.28515625" customWidth="1"/>
    <col min="24" max="24" width="11.5703125" customWidth="1"/>
    <col min="25" max="25" width="13" customWidth="1"/>
    <col min="26" max="26" width="14.140625" customWidth="1"/>
    <col min="27" max="27" width="9.42578125" customWidth="1"/>
    <col min="28" max="28" width="15.28515625" customWidth="1"/>
    <col min="29" max="29" width="18.42578125" customWidth="1"/>
    <col min="30" max="30" width="12.85546875" customWidth="1"/>
    <col min="31" max="31" width="10.85546875" customWidth="1"/>
    <col min="32" max="32" width="10.28515625" customWidth="1"/>
  </cols>
  <sheetData>
    <row r="2" spans="1:32" x14ac:dyDescent="0.25">
      <c r="B2" s="93" t="s">
        <v>36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3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32" ht="15.75" thickBo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32" ht="55.5" customHeight="1" x14ac:dyDescent="0.25">
      <c r="A5" s="94" t="s">
        <v>0</v>
      </c>
      <c r="B5" s="97" t="s">
        <v>1</v>
      </c>
      <c r="C5" s="100" t="s">
        <v>19</v>
      </c>
      <c r="D5" s="75" t="s">
        <v>20</v>
      </c>
      <c r="E5" s="97" t="s">
        <v>2</v>
      </c>
      <c r="F5" s="75" t="s">
        <v>24</v>
      </c>
      <c r="G5" s="75"/>
      <c r="H5" s="97" t="s">
        <v>6</v>
      </c>
      <c r="I5" s="97"/>
      <c r="J5" s="75" t="s">
        <v>8</v>
      </c>
      <c r="K5" s="75"/>
      <c r="L5" s="75" t="s">
        <v>9</v>
      </c>
      <c r="M5" s="75"/>
      <c r="N5" s="75" t="s">
        <v>10</v>
      </c>
      <c r="O5" s="75"/>
      <c r="P5" s="75" t="s">
        <v>30</v>
      </c>
      <c r="Q5" s="75" t="s">
        <v>13</v>
      </c>
      <c r="R5" s="75"/>
      <c r="S5" s="89" t="s">
        <v>22</v>
      </c>
      <c r="T5" s="90"/>
      <c r="U5" s="75" t="s">
        <v>11</v>
      </c>
      <c r="V5" s="75" t="s">
        <v>12</v>
      </c>
      <c r="W5" s="75"/>
      <c r="X5" s="75" t="s">
        <v>15</v>
      </c>
      <c r="Y5" s="75"/>
      <c r="Z5" s="76" t="s">
        <v>17</v>
      </c>
      <c r="AA5" s="79" t="s">
        <v>23</v>
      </c>
      <c r="AB5" s="80"/>
      <c r="AC5" s="83" t="s">
        <v>25</v>
      </c>
      <c r="AD5" s="42" t="s">
        <v>33</v>
      </c>
      <c r="AE5" s="75" t="s">
        <v>27</v>
      </c>
      <c r="AF5" s="86"/>
    </row>
    <row r="6" spans="1:32" ht="39.75" customHeight="1" x14ac:dyDescent="0.25">
      <c r="A6" s="95"/>
      <c r="B6" s="98"/>
      <c r="C6" s="101"/>
      <c r="D6" s="87"/>
      <c r="E6" s="98"/>
      <c r="F6" s="87"/>
      <c r="G6" s="87"/>
      <c r="H6" s="98"/>
      <c r="I6" s="98"/>
      <c r="J6" s="87"/>
      <c r="K6" s="87"/>
      <c r="L6" s="87"/>
      <c r="M6" s="87"/>
      <c r="N6" s="87"/>
      <c r="O6" s="87"/>
      <c r="P6" s="87"/>
      <c r="Q6" s="87"/>
      <c r="R6" s="87"/>
      <c r="S6" s="91"/>
      <c r="T6" s="92"/>
      <c r="U6" s="87"/>
      <c r="V6" s="87"/>
      <c r="W6" s="87"/>
      <c r="X6" s="87" t="s">
        <v>14</v>
      </c>
      <c r="Y6" s="87" t="s">
        <v>16</v>
      </c>
      <c r="Z6" s="77"/>
      <c r="AA6" s="81"/>
      <c r="AB6" s="82"/>
      <c r="AC6" s="84"/>
      <c r="AD6" s="59">
        <v>1.036</v>
      </c>
      <c r="AE6" s="60" t="s">
        <v>27</v>
      </c>
      <c r="AF6" s="44" t="s">
        <v>32</v>
      </c>
    </row>
    <row r="7" spans="1:32" ht="15.75" thickBot="1" x14ac:dyDescent="0.3">
      <c r="A7" s="96"/>
      <c r="B7" s="99"/>
      <c r="C7" s="102"/>
      <c r="D7" s="51" t="s">
        <v>4</v>
      </c>
      <c r="E7" s="52" t="s">
        <v>4</v>
      </c>
      <c r="F7" s="52" t="s">
        <v>3</v>
      </c>
      <c r="G7" s="52" t="s">
        <v>5</v>
      </c>
      <c r="H7" s="52" t="s">
        <v>7</v>
      </c>
      <c r="I7" s="52" t="s">
        <v>5</v>
      </c>
      <c r="J7" s="52" t="s">
        <v>3</v>
      </c>
      <c r="K7" s="52" t="s">
        <v>5</v>
      </c>
      <c r="L7" s="52" t="s">
        <v>3</v>
      </c>
      <c r="M7" s="52" t="s">
        <v>5</v>
      </c>
      <c r="N7" s="52" t="s">
        <v>3</v>
      </c>
      <c r="O7" s="52" t="s">
        <v>5</v>
      </c>
      <c r="P7" s="88"/>
      <c r="Q7" s="52" t="s">
        <v>3</v>
      </c>
      <c r="R7" s="52" t="s">
        <v>5</v>
      </c>
      <c r="S7" s="52" t="s">
        <v>3</v>
      </c>
      <c r="T7" s="52" t="s">
        <v>5</v>
      </c>
      <c r="U7" s="88"/>
      <c r="V7" s="88"/>
      <c r="W7" s="88"/>
      <c r="X7" s="88"/>
      <c r="Y7" s="88"/>
      <c r="Z7" s="78"/>
      <c r="AA7" s="53" t="s">
        <v>3</v>
      </c>
      <c r="AB7" s="54" t="s">
        <v>5</v>
      </c>
      <c r="AC7" s="85"/>
      <c r="AD7" s="55"/>
      <c r="AE7" s="56"/>
      <c r="AF7" s="57"/>
    </row>
    <row r="8" spans="1:32" s="2" customFormat="1" ht="12" thickBot="1" x14ac:dyDescent="0.25">
      <c r="A8" s="47">
        <v>1</v>
      </c>
      <c r="B8" s="48">
        <v>2</v>
      </c>
      <c r="C8" s="48">
        <v>3</v>
      </c>
      <c r="D8" s="48"/>
      <c r="E8" s="48">
        <v>4</v>
      </c>
      <c r="F8" s="48">
        <v>5</v>
      </c>
      <c r="G8" s="48">
        <v>6</v>
      </c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48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  <c r="T8" s="48">
        <v>19</v>
      </c>
      <c r="U8" s="48">
        <v>20</v>
      </c>
      <c r="V8" s="48">
        <v>21</v>
      </c>
      <c r="W8" s="48">
        <v>22</v>
      </c>
      <c r="X8" s="48">
        <v>23</v>
      </c>
      <c r="Y8" s="48">
        <v>24</v>
      </c>
      <c r="Z8" s="49">
        <v>25</v>
      </c>
      <c r="AA8" s="45">
        <v>26</v>
      </c>
      <c r="AB8" s="46">
        <v>27</v>
      </c>
      <c r="AC8" s="45">
        <v>28</v>
      </c>
      <c r="AD8" s="47">
        <v>29</v>
      </c>
      <c r="AE8" s="48">
        <v>30</v>
      </c>
      <c r="AF8" s="50">
        <v>31</v>
      </c>
    </row>
    <row r="9" spans="1:32" s="2" customFormat="1" ht="12" thickBot="1" x14ac:dyDescent="0.25">
      <c r="A9" s="68" t="s">
        <v>39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70"/>
      <c r="AE9" s="70"/>
      <c r="AF9" s="71"/>
    </row>
    <row r="10" spans="1:32" ht="15.75" thickBot="1" x14ac:dyDescent="0.3">
      <c r="A10" s="13"/>
      <c r="B10" s="10" t="s">
        <v>26</v>
      </c>
      <c r="C10" s="7">
        <v>0.6</v>
      </c>
      <c r="D10" s="7"/>
      <c r="E10" s="5">
        <f>'КСК2020 год'!E14</f>
        <v>4801.0316144000008</v>
      </c>
      <c r="F10" s="6">
        <v>1.5</v>
      </c>
      <c r="G10" s="5">
        <f>E10*F10</f>
        <v>7201.5474216000011</v>
      </c>
      <c r="H10" s="6">
        <v>0.3</v>
      </c>
      <c r="I10" s="5">
        <f>E10*H10</f>
        <v>1440.3094843200001</v>
      </c>
      <c r="J10" s="6"/>
      <c r="K10" s="5">
        <f t="shared" ref="K10" si="0">E10*J10</f>
        <v>0</v>
      </c>
      <c r="L10" s="6">
        <v>1.5</v>
      </c>
      <c r="M10" s="5">
        <f>E10*L10</f>
        <v>7201.5474216000011</v>
      </c>
      <c r="N10" s="6">
        <v>0.8</v>
      </c>
      <c r="O10" s="5">
        <f>E10*N10</f>
        <v>3840.825291520001</v>
      </c>
      <c r="P10" s="5">
        <f>'КСК2020 год'!AF10</f>
        <v>1383.06</v>
      </c>
      <c r="Q10" s="6"/>
      <c r="R10" s="5">
        <f t="shared" ref="R10" si="1">E10*Q10</f>
        <v>0</v>
      </c>
      <c r="S10" s="14"/>
      <c r="T10" s="5"/>
      <c r="U10" s="7">
        <f>E10+G10+I10+K10+M10+O10+P10</f>
        <v>25868.321233440005</v>
      </c>
      <c r="V10" s="4">
        <v>11</v>
      </c>
      <c r="W10" s="5">
        <f>U10*V10</f>
        <v>284551.53356784006</v>
      </c>
      <c r="X10" s="5">
        <f>E10*2+P10*2</f>
        <v>12368.183228800001</v>
      </c>
      <c r="Y10" s="5">
        <f>E10*4+P10*4</f>
        <v>24736.366457600001</v>
      </c>
      <c r="Z10" s="16">
        <f t="shared" ref="Z10" si="2">W10+X10+Y10</f>
        <v>321656.0832542401</v>
      </c>
      <c r="AA10" s="17">
        <v>0.30199999999999999</v>
      </c>
      <c r="AB10" s="20">
        <f t="shared" ref="AB10:AB11" si="3">Z10*AA10</f>
        <v>97140.137142780513</v>
      </c>
      <c r="AC10" s="21">
        <f t="shared" ref="AC10" si="4">Z10+AB10</f>
        <v>418796.22039702063</v>
      </c>
      <c r="AD10" s="19">
        <f>AD6</f>
        <v>1.036</v>
      </c>
      <c r="AE10" s="12">
        <f>E10*AD10</f>
        <v>4973.8687525184014</v>
      </c>
      <c r="AF10" s="40">
        <f>P10*AD10</f>
        <v>1432.85016</v>
      </c>
    </row>
    <row r="11" spans="1:32" s="15" customFormat="1" ht="15.75" thickBot="1" x14ac:dyDescent="0.3">
      <c r="A11" s="11"/>
      <c r="B11" s="9" t="s">
        <v>21</v>
      </c>
      <c r="C11" s="12">
        <f>C10</f>
        <v>0.6</v>
      </c>
      <c r="D11" s="12">
        <f t="shared" ref="D11:E11" si="5">D10</f>
        <v>0</v>
      </c>
      <c r="E11" s="12">
        <f t="shared" si="5"/>
        <v>4801.0316144000008</v>
      </c>
      <c r="F11" s="8" t="s">
        <v>18</v>
      </c>
      <c r="G11" s="12">
        <f>G10</f>
        <v>7201.5474216000011</v>
      </c>
      <c r="H11" s="8" t="s">
        <v>18</v>
      </c>
      <c r="I11" s="12">
        <f>I10</f>
        <v>1440.3094843200001</v>
      </c>
      <c r="J11" s="8" t="s">
        <v>18</v>
      </c>
      <c r="K11" s="12">
        <f>K10</f>
        <v>0</v>
      </c>
      <c r="L11" s="8" t="s">
        <v>18</v>
      </c>
      <c r="M11" s="12">
        <f>M10</f>
        <v>7201.5474216000011</v>
      </c>
      <c r="N11" s="8" t="s">
        <v>18</v>
      </c>
      <c r="O11" s="12">
        <f>O10</f>
        <v>3840.825291520001</v>
      </c>
      <c r="P11" s="12">
        <f>P10</f>
        <v>1383.06</v>
      </c>
      <c r="Q11" s="8" t="s">
        <v>18</v>
      </c>
      <c r="R11" s="12">
        <f>R10</f>
        <v>0</v>
      </c>
      <c r="S11" s="12"/>
      <c r="T11" s="12">
        <f>T10</f>
        <v>0</v>
      </c>
      <c r="U11" s="12">
        <f>E11+G11+I11+K11+M11+O11+P11+R11+T11+D11</f>
        <v>25868.321233440005</v>
      </c>
      <c r="V11" s="9"/>
      <c r="W11" s="12">
        <f>W10</f>
        <v>284551.53356784006</v>
      </c>
      <c r="X11" s="12">
        <f>X10</f>
        <v>12368.183228800001</v>
      </c>
      <c r="Y11" s="12">
        <f>Y10</f>
        <v>24736.366457600001</v>
      </c>
      <c r="Z11" s="18">
        <f>Z10</f>
        <v>321656.0832542401</v>
      </c>
      <c r="AA11" s="19">
        <v>0.30199999999999999</v>
      </c>
      <c r="AB11" s="18">
        <f t="shared" si="3"/>
        <v>97140.137142780513</v>
      </c>
      <c r="AC11" s="22">
        <f>Z11+AB11</f>
        <v>418796.22039702063</v>
      </c>
      <c r="AD11" s="58"/>
      <c r="AE11" s="38"/>
      <c r="AF11" s="39"/>
    </row>
    <row r="12" spans="1:32" ht="15.75" thickBot="1" x14ac:dyDescent="0.3">
      <c r="F12" s="3"/>
    </row>
    <row r="13" spans="1:32" x14ac:dyDescent="0.25">
      <c r="A13" s="72" t="s">
        <v>40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4"/>
    </row>
    <row r="14" spans="1:32" x14ac:dyDescent="0.25">
      <c r="A14" s="13"/>
      <c r="B14" s="10" t="s">
        <v>26</v>
      </c>
      <c r="C14" s="7">
        <v>0.6</v>
      </c>
      <c r="D14" s="7"/>
      <c r="E14" s="5">
        <f>AE10</f>
        <v>4973.8687525184014</v>
      </c>
      <c r="F14" s="6">
        <v>1.5</v>
      </c>
      <c r="G14" s="5">
        <f>E14*F14</f>
        <v>7460.8031287776021</v>
      </c>
      <c r="H14" s="6">
        <v>0.3</v>
      </c>
      <c r="I14" s="5">
        <f>E14*H14</f>
        <v>1492.1606257555204</v>
      </c>
      <c r="J14" s="6"/>
      <c r="K14" s="5">
        <f t="shared" ref="K14" si="6">E14*J14</f>
        <v>0</v>
      </c>
      <c r="L14" s="6">
        <v>1.5</v>
      </c>
      <c r="M14" s="5">
        <f>E14*L14</f>
        <v>7460.8031287776021</v>
      </c>
      <c r="N14" s="6">
        <v>0.8</v>
      </c>
      <c r="O14" s="5">
        <f>E14*N14</f>
        <v>3979.0950020147211</v>
      </c>
      <c r="P14" s="5">
        <f>AF10</f>
        <v>1432.85016</v>
      </c>
      <c r="Q14" s="6"/>
      <c r="R14" s="5">
        <f t="shared" ref="R14" si="7">E14*Q14</f>
        <v>0</v>
      </c>
      <c r="S14" s="14"/>
      <c r="T14" s="5"/>
      <c r="U14" s="7">
        <f>E14+G14+I14+K14+M14+O14+P14</f>
        <v>26799.580797843846</v>
      </c>
      <c r="V14" s="4">
        <v>1</v>
      </c>
      <c r="W14" s="5">
        <f>U14*V14</f>
        <v>26799.580797843846</v>
      </c>
      <c r="X14" s="5"/>
      <c r="Y14" s="5"/>
      <c r="Z14" s="5">
        <f t="shared" ref="Z14" si="8">W14+X14+Y14</f>
        <v>26799.580797843846</v>
      </c>
      <c r="AA14" s="6">
        <v>0.30199999999999999</v>
      </c>
      <c r="AB14" s="7">
        <f t="shared" ref="AB14:AB15" si="9">Z14*AA14</f>
        <v>8093.4734009488411</v>
      </c>
      <c r="AC14" s="23">
        <f t="shared" ref="AC14" si="10">Z14+AB14</f>
        <v>34893.054198792684</v>
      </c>
    </row>
    <row r="15" spans="1:32" ht="15.75" thickBot="1" x14ac:dyDescent="0.3">
      <c r="A15" s="24"/>
      <c r="B15" s="25" t="s">
        <v>21</v>
      </c>
      <c r="C15" s="26">
        <f>C14</f>
        <v>0.6</v>
      </c>
      <c r="D15" s="26">
        <f t="shared" ref="D15:E15" si="11">D14</f>
        <v>0</v>
      </c>
      <c r="E15" s="26">
        <f t="shared" si="11"/>
        <v>4973.8687525184014</v>
      </c>
      <c r="F15" s="27" t="s">
        <v>18</v>
      </c>
      <c r="G15" s="26">
        <f>G14</f>
        <v>7460.8031287776021</v>
      </c>
      <c r="H15" s="27" t="s">
        <v>18</v>
      </c>
      <c r="I15" s="26">
        <f>I14</f>
        <v>1492.1606257555204</v>
      </c>
      <c r="J15" s="27" t="s">
        <v>18</v>
      </c>
      <c r="K15" s="26">
        <f>K14</f>
        <v>0</v>
      </c>
      <c r="L15" s="27" t="s">
        <v>18</v>
      </c>
      <c r="M15" s="26">
        <f>M14</f>
        <v>7460.8031287776021</v>
      </c>
      <c r="N15" s="27" t="s">
        <v>18</v>
      </c>
      <c r="O15" s="26">
        <f>O14</f>
        <v>3979.0950020147211</v>
      </c>
      <c r="P15" s="26">
        <f>P14</f>
        <v>1432.85016</v>
      </c>
      <c r="Q15" s="27" t="s">
        <v>18</v>
      </c>
      <c r="R15" s="26">
        <f>R14</f>
        <v>0</v>
      </c>
      <c r="S15" s="26"/>
      <c r="T15" s="26">
        <f>T14</f>
        <v>0</v>
      </c>
      <c r="U15" s="26">
        <f>E15+G15+I15+K15+M15+O15+P15+R15+T15+D15</f>
        <v>26799.580797843846</v>
      </c>
      <c r="V15" s="25"/>
      <c r="W15" s="26">
        <f>W14</f>
        <v>26799.580797843846</v>
      </c>
      <c r="X15" s="26">
        <f>X14</f>
        <v>0</v>
      </c>
      <c r="Y15" s="30">
        <f>Y14</f>
        <v>0</v>
      </c>
      <c r="Z15" s="30">
        <f>Z14</f>
        <v>26799.580797843846</v>
      </c>
      <c r="AA15" s="31">
        <v>0.30199999999999999</v>
      </c>
      <c r="AB15" s="30">
        <f t="shared" si="9"/>
        <v>8093.4734009488411</v>
      </c>
      <c r="AC15" s="32">
        <f>Z15+AB15</f>
        <v>34893.054198792684</v>
      </c>
    </row>
    <row r="16" spans="1:32" x14ac:dyDescent="0.25">
      <c r="Y16" s="33"/>
      <c r="Z16" s="34"/>
      <c r="AA16" s="34"/>
      <c r="AB16" s="34"/>
      <c r="AC16" s="35"/>
    </row>
    <row r="17" spans="6:29" ht="15.75" thickBot="1" x14ac:dyDescent="0.3">
      <c r="V17">
        <f>V10+V14</f>
        <v>12</v>
      </c>
      <c r="Y17" s="24" t="s">
        <v>28</v>
      </c>
      <c r="Z17" s="26">
        <f>Z11+Z15</f>
        <v>348455.66405208397</v>
      </c>
      <c r="AA17" s="28">
        <v>0.30199999999999999</v>
      </c>
      <c r="AB17" s="26">
        <f>Z17*AA17</f>
        <v>105233.61054372936</v>
      </c>
      <c r="AC17" s="29">
        <f>Z17+AB17</f>
        <v>453689.27459581336</v>
      </c>
    </row>
    <row r="19" spans="6:29" x14ac:dyDescent="0.25">
      <c r="F19" s="3"/>
    </row>
    <row r="20" spans="6:29" x14ac:dyDescent="0.25">
      <c r="F20" s="3"/>
    </row>
    <row r="21" spans="6:29" x14ac:dyDescent="0.25">
      <c r="F21" s="3"/>
    </row>
    <row r="22" spans="6:29" x14ac:dyDescent="0.25">
      <c r="F22" s="3"/>
    </row>
    <row r="23" spans="6:29" x14ac:dyDescent="0.25">
      <c r="F23" s="3"/>
    </row>
    <row r="24" spans="6:29" x14ac:dyDescent="0.25">
      <c r="F24" s="3"/>
    </row>
    <row r="25" spans="6:29" x14ac:dyDescent="0.25">
      <c r="F25" s="3"/>
    </row>
    <row r="26" spans="6:29" x14ac:dyDescent="0.25">
      <c r="F26" s="3"/>
    </row>
    <row r="27" spans="6:29" x14ac:dyDescent="0.25">
      <c r="F27" s="3"/>
    </row>
    <row r="28" spans="6:29" x14ac:dyDescent="0.25">
      <c r="F28" s="3"/>
    </row>
    <row r="29" spans="6:29" x14ac:dyDescent="0.25">
      <c r="F29" s="3"/>
    </row>
    <row r="30" spans="6:29" x14ac:dyDescent="0.25">
      <c r="F30" s="3"/>
    </row>
    <row r="31" spans="6:29" x14ac:dyDescent="0.25">
      <c r="F31" s="3"/>
    </row>
    <row r="32" spans="6:29" x14ac:dyDescent="0.25">
      <c r="F32" s="3"/>
    </row>
  </sheetData>
  <mergeCells count="25">
    <mergeCell ref="AE5:AF5"/>
    <mergeCell ref="A9:AF9"/>
    <mergeCell ref="B2:P2"/>
    <mergeCell ref="A5:A7"/>
    <mergeCell ref="B5:B7"/>
    <mergeCell ref="C5:C7"/>
    <mergeCell ref="D5:D6"/>
    <mergeCell ref="E5:E6"/>
    <mergeCell ref="F5:G6"/>
    <mergeCell ref="H5:I6"/>
    <mergeCell ref="J5:K6"/>
    <mergeCell ref="L5:M6"/>
    <mergeCell ref="A13:AC13"/>
    <mergeCell ref="X5:Y5"/>
    <mergeCell ref="Z5:Z7"/>
    <mergeCell ref="AA5:AB6"/>
    <mergeCell ref="AC5:AC7"/>
    <mergeCell ref="X6:X7"/>
    <mergeCell ref="Y6:Y7"/>
    <mergeCell ref="N5:O6"/>
    <mergeCell ref="P5:P7"/>
    <mergeCell ref="Q5:R6"/>
    <mergeCell ref="S5:T6"/>
    <mergeCell ref="U5:U7"/>
    <mergeCell ref="V5:W7"/>
  </mergeCells>
  <pageMargins left="0.70866141732283472" right="0.70866141732283472" top="0.74803149606299213" bottom="0.74803149606299213" header="0.31496062992125984" footer="0.31496062992125984"/>
  <pageSetup paperSize="9" scale="43" fitToWidth="2" fitToHeight="2" orientation="landscape" r:id="rId1"/>
  <colBreaks count="1" manualBreakCount="1">
    <brk id="21" max="16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32"/>
  <sheetViews>
    <sheetView zoomScaleNormal="100" zoomScaleSheetLayoutView="100" workbookViewId="0">
      <pane xSplit="2" ySplit="8" topLeftCell="V9" activePane="bottomRight" state="frozen"/>
      <selection pane="topRight" activeCell="C1" sqref="C1"/>
      <selection pane="bottomLeft" activeCell="A9" sqref="A9"/>
      <selection pane="bottomRight" activeCell="AD7" sqref="AD7"/>
    </sheetView>
  </sheetViews>
  <sheetFormatPr defaultRowHeight="15" x14ac:dyDescent="0.25"/>
  <cols>
    <col min="1" max="1" width="6.140625" customWidth="1"/>
    <col min="2" max="2" width="27.7109375" customWidth="1"/>
    <col min="3" max="3" width="8.42578125" customWidth="1"/>
    <col min="4" max="4" width="15.5703125" customWidth="1"/>
    <col min="5" max="5" width="17" customWidth="1"/>
    <col min="6" max="6" width="10.28515625" customWidth="1"/>
    <col min="7" max="7" width="16.5703125" customWidth="1"/>
    <col min="8" max="8" width="9.7109375" customWidth="1"/>
    <col min="9" max="9" width="14.5703125" customWidth="1"/>
    <col min="11" max="11" width="13.85546875" customWidth="1"/>
    <col min="13" max="13" width="13.5703125" customWidth="1"/>
    <col min="14" max="14" width="10.5703125" customWidth="1"/>
    <col min="15" max="15" width="15.140625" customWidth="1"/>
    <col min="16" max="16" width="11.42578125" customWidth="1"/>
    <col min="17" max="17" width="11" customWidth="1"/>
    <col min="18" max="18" width="14.28515625" customWidth="1"/>
    <col min="19" max="19" width="8.140625" customWidth="1"/>
    <col min="20" max="20" width="14.28515625" customWidth="1"/>
    <col min="21" max="21" width="14.140625" customWidth="1"/>
    <col min="23" max="23" width="14.28515625" customWidth="1"/>
    <col min="24" max="24" width="11.5703125" customWidth="1"/>
    <col min="25" max="25" width="13" customWidth="1"/>
    <col min="26" max="26" width="14.140625" customWidth="1"/>
    <col min="27" max="27" width="9.42578125" customWidth="1"/>
    <col min="28" max="28" width="15.28515625" customWidth="1"/>
    <col min="29" max="29" width="18.42578125" customWidth="1"/>
    <col min="30" max="30" width="12.85546875" customWidth="1"/>
    <col min="31" max="31" width="10.42578125" customWidth="1"/>
    <col min="32" max="32" width="11.140625" customWidth="1"/>
  </cols>
  <sheetData>
    <row r="2" spans="1:32" x14ac:dyDescent="0.25">
      <c r="B2" s="93" t="s">
        <v>37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3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32" ht="15.75" thickBo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32" ht="55.5" customHeight="1" x14ac:dyDescent="0.25">
      <c r="A5" s="94" t="s">
        <v>0</v>
      </c>
      <c r="B5" s="97" t="s">
        <v>1</v>
      </c>
      <c r="C5" s="100" t="s">
        <v>19</v>
      </c>
      <c r="D5" s="75" t="s">
        <v>20</v>
      </c>
      <c r="E5" s="97" t="s">
        <v>2</v>
      </c>
      <c r="F5" s="75" t="s">
        <v>24</v>
      </c>
      <c r="G5" s="75"/>
      <c r="H5" s="97" t="s">
        <v>6</v>
      </c>
      <c r="I5" s="97"/>
      <c r="J5" s="75" t="s">
        <v>8</v>
      </c>
      <c r="K5" s="75"/>
      <c r="L5" s="75" t="s">
        <v>9</v>
      </c>
      <c r="M5" s="75"/>
      <c r="N5" s="75" t="s">
        <v>10</v>
      </c>
      <c r="O5" s="75"/>
      <c r="P5" s="75" t="s">
        <v>32</v>
      </c>
      <c r="Q5" s="75" t="s">
        <v>13</v>
      </c>
      <c r="R5" s="75"/>
      <c r="S5" s="89" t="s">
        <v>22</v>
      </c>
      <c r="T5" s="90"/>
      <c r="U5" s="75" t="s">
        <v>11</v>
      </c>
      <c r="V5" s="75" t="s">
        <v>12</v>
      </c>
      <c r="W5" s="75"/>
      <c r="X5" s="75" t="s">
        <v>15</v>
      </c>
      <c r="Y5" s="75"/>
      <c r="Z5" s="76" t="s">
        <v>17</v>
      </c>
      <c r="AA5" s="79" t="s">
        <v>23</v>
      </c>
      <c r="AB5" s="80"/>
      <c r="AC5" s="83" t="s">
        <v>25</v>
      </c>
      <c r="AD5" s="42" t="s">
        <v>33</v>
      </c>
      <c r="AE5" s="75" t="s">
        <v>27</v>
      </c>
      <c r="AF5" s="86"/>
    </row>
    <row r="6" spans="1:32" ht="39.75" customHeight="1" x14ac:dyDescent="0.25">
      <c r="A6" s="95"/>
      <c r="B6" s="98"/>
      <c r="C6" s="101"/>
      <c r="D6" s="87"/>
      <c r="E6" s="98"/>
      <c r="F6" s="87"/>
      <c r="G6" s="87"/>
      <c r="H6" s="98"/>
      <c r="I6" s="98"/>
      <c r="J6" s="87"/>
      <c r="K6" s="87"/>
      <c r="L6" s="87"/>
      <c r="M6" s="87"/>
      <c r="N6" s="87"/>
      <c r="O6" s="87"/>
      <c r="P6" s="87"/>
      <c r="Q6" s="87"/>
      <c r="R6" s="87"/>
      <c r="S6" s="91"/>
      <c r="T6" s="92"/>
      <c r="U6" s="87"/>
      <c r="V6" s="87"/>
      <c r="W6" s="87"/>
      <c r="X6" s="87" t="s">
        <v>14</v>
      </c>
      <c r="Y6" s="87" t="s">
        <v>16</v>
      </c>
      <c r="Z6" s="77"/>
      <c r="AA6" s="81"/>
      <c r="AB6" s="82"/>
      <c r="AC6" s="84"/>
      <c r="AD6" s="59">
        <v>1.038</v>
      </c>
      <c r="AE6" s="60" t="s">
        <v>27</v>
      </c>
      <c r="AF6" s="44" t="s">
        <v>32</v>
      </c>
    </row>
    <row r="7" spans="1:32" ht="15.75" thickBot="1" x14ac:dyDescent="0.3">
      <c r="A7" s="96"/>
      <c r="B7" s="99"/>
      <c r="C7" s="102"/>
      <c r="D7" s="51" t="s">
        <v>4</v>
      </c>
      <c r="E7" s="52" t="s">
        <v>4</v>
      </c>
      <c r="F7" s="52" t="s">
        <v>3</v>
      </c>
      <c r="G7" s="52" t="s">
        <v>5</v>
      </c>
      <c r="H7" s="52" t="s">
        <v>7</v>
      </c>
      <c r="I7" s="52" t="s">
        <v>5</v>
      </c>
      <c r="J7" s="52" t="s">
        <v>3</v>
      </c>
      <c r="K7" s="52" t="s">
        <v>5</v>
      </c>
      <c r="L7" s="52" t="s">
        <v>3</v>
      </c>
      <c r="M7" s="52" t="s">
        <v>5</v>
      </c>
      <c r="N7" s="52" t="s">
        <v>3</v>
      </c>
      <c r="O7" s="52" t="s">
        <v>5</v>
      </c>
      <c r="P7" s="88"/>
      <c r="Q7" s="52" t="s">
        <v>3</v>
      </c>
      <c r="R7" s="52" t="s">
        <v>5</v>
      </c>
      <c r="S7" s="52" t="s">
        <v>3</v>
      </c>
      <c r="T7" s="52" t="s">
        <v>5</v>
      </c>
      <c r="U7" s="88"/>
      <c r="V7" s="88"/>
      <c r="W7" s="88"/>
      <c r="X7" s="88"/>
      <c r="Y7" s="88"/>
      <c r="Z7" s="78"/>
      <c r="AA7" s="53" t="s">
        <v>3</v>
      </c>
      <c r="AB7" s="54" t="s">
        <v>5</v>
      </c>
      <c r="AC7" s="85"/>
      <c r="AD7" s="24"/>
      <c r="AE7" s="25"/>
      <c r="AF7" s="37"/>
    </row>
    <row r="8" spans="1:32" s="2" customFormat="1" ht="12" thickBot="1" x14ac:dyDescent="0.25">
      <c r="A8" s="47">
        <v>1</v>
      </c>
      <c r="B8" s="48">
        <v>2</v>
      </c>
      <c r="C8" s="48">
        <v>3</v>
      </c>
      <c r="D8" s="48"/>
      <c r="E8" s="48">
        <v>4</v>
      </c>
      <c r="F8" s="48">
        <v>5</v>
      </c>
      <c r="G8" s="48">
        <v>6</v>
      </c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48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  <c r="T8" s="48">
        <v>19</v>
      </c>
      <c r="U8" s="48">
        <v>20</v>
      </c>
      <c r="V8" s="48">
        <v>21</v>
      </c>
      <c r="W8" s="48">
        <v>22</v>
      </c>
      <c r="X8" s="48">
        <v>23</v>
      </c>
      <c r="Y8" s="48">
        <v>24</v>
      </c>
      <c r="Z8" s="49">
        <v>25</v>
      </c>
      <c r="AA8" s="45">
        <v>26</v>
      </c>
      <c r="AB8" s="46">
        <v>27</v>
      </c>
      <c r="AC8" s="45">
        <v>28</v>
      </c>
      <c r="AD8" s="48">
        <v>29</v>
      </c>
      <c r="AE8" s="48">
        <v>30</v>
      </c>
      <c r="AF8" s="50">
        <v>31</v>
      </c>
    </row>
    <row r="9" spans="1:32" s="2" customFormat="1" ht="12" thickBot="1" x14ac:dyDescent="0.25">
      <c r="A9" s="68" t="s">
        <v>39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70"/>
      <c r="AE9" s="70"/>
      <c r="AF9" s="103"/>
    </row>
    <row r="10" spans="1:32" ht="15.75" thickBot="1" x14ac:dyDescent="0.3">
      <c r="A10" s="13"/>
      <c r="B10" s="10" t="s">
        <v>26</v>
      </c>
      <c r="C10" s="7">
        <v>0.6</v>
      </c>
      <c r="D10" s="7"/>
      <c r="E10" s="5">
        <f>КСК2021!E14</f>
        <v>4973.8687525184014</v>
      </c>
      <c r="F10" s="6">
        <v>1.5</v>
      </c>
      <c r="G10" s="5">
        <f>E10*F10</f>
        <v>7460.8031287776021</v>
      </c>
      <c r="H10" s="6">
        <v>0.3</v>
      </c>
      <c r="I10" s="5">
        <f>E10*H10</f>
        <v>1492.1606257555204</v>
      </c>
      <c r="J10" s="6"/>
      <c r="K10" s="5">
        <f t="shared" ref="K10" si="0">E10*J10</f>
        <v>0</v>
      </c>
      <c r="L10" s="6">
        <v>1.5</v>
      </c>
      <c r="M10" s="5">
        <f>E10*L10</f>
        <v>7460.8031287776021</v>
      </c>
      <c r="N10" s="6">
        <v>0.8</v>
      </c>
      <c r="O10" s="5">
        <f>E10*N10</f>
        <v>3979.0950020147211</v>
      </c>
      <c r="P10" s="5">
        <f>КСК2021!AF10</f>
        <v>1432.85016</v>
      </c>
      <c r="Q10" s="6"/>
      <c r="R10" s="5">
        <f t="shared" ref="R10" si="1">E10*Q10</f>
        <v>0</v>
      </c>
      <c r="S10" s="14"/>
      <c r="T10" s="5"/>
      <c r="U10" s="7">
        <f>E10+G10+I10+K10+M10+O10+P10</f>
        <v>26799.580797843846</v>
      </c>
      <c r="V10" s="4">
        <v>11</v>
      </c>
      <c r="W10" s="5">
        <f>U10*V10</f>
        <v>294795.38877628231</v>
      </c>
      <c r="X10" s="5">
        <f>E10*2+P10*2</f>
        <v>12813.437825036803</v>
      </c>
      <c r="Y10" s="5">
        <f>E10*4+P10*4</f>
        <v>25626.875650073605</v>
      </c>
      <c r="Z10" s="16">
        <f t="shared" ref="Z10" si="2">W10+X10+Y10</f>
        <v>333235.70225139277</v>
      </c>
      <c r="AA10" s="17">
        <v>0.30199999999999999</v>
      </c>
      <c r="AB10" s="20">
        <f t="shared" ref="AB10:AB11" si="3">Z10*AA10</f>
        <v>100637.18207992062</v>
      </c>
      <c r="AC10" s="21">
        <f t="shared" ref="AC10" si="4">Z10+AB10</f>
        <v>433872.88433131337</v>
      </c>
      <c r="AD10" s="19">
        <f>AD6</f>
        <v>1.038</v>
      </c>
      <c r="AE10" s="12">
        <f>E10*AD10</f>
        <v>5162.8757651141004</v>
      </c>
      <c r="AF10" s="40">
        <f>P10*AD10</f>
        <v>1487.29846608</v>
      </c>
    </row>
    <row r="11" spans="1:32" s="15" customFormat="1" ht="15.75" thickBot="1" x14ac:dyDescent="0.3">
      <c r="A11" s="11"/>
      <c r="B11" s="9" t="s">
        <v>21</v>
      </c>
      <c r="C11" s="12">
        <f>C10</f>
        <v>0.6</v>
      </c>
      <c r="D11" s="12">
        <f t="shared" ref="D11:E11" si="5">D10</f>
        <v>0</v>
      </c>
      <c r="E11" s="12">
        <f t="shared" si="5"/>
        <v>4973.8687525184014</v>
      </c>
      <c r="F11" s="8" t="s">
        <v>18</v>
      </c>
      <c r="G11" s="12">
        <f>G10</f>
        <v>7460.8031287776021</v>
      </c>
      <c r="H11" s="8" t="s">
        <v>18</v>
      </c>
      <c r="I11" s="12">
        <f>I10</f>
        <v>1492.1606257555204</v>
      </c>
      <c r="J11" s="8" t="s">
        <v>18</v>
      </c>
      <c r="K11" s="12">
        <f>K10</f>
        <v>0</v>
      </c>
      <c r="L11" s="8" t="s">
        <v>18</v>
      </c>
      <c r="M11" s="12">
        <f>M10</f>
        <v>7460.8031287776021</v>
      </c>
      <c r="N11" s="8" t="s">
        <v>18</v>
      </c>
      <c r="O11" s="12">
        <f>O10</f>
        <v>3979.0950020147211</v>
      </c>
      <c r="P11" s="12">
        <f>P10</f>
        <v>1432.85016</v>
      </c>
      <c r="Q11" s="8" t="s">
        <v>18</v>
      </c>
      <c r="R11" s="12">
        <f>R10</f>
        <v>0</v>
      </c>
      <c r="S11" s="12"/>
      <c r="T11" s="12">
        <f>T10</f>
        <v>0</v>
      </c>
      <c r="U11" s="12">
        <f>E11+G11+I11+K11+M11+O11+P11+R11+T11+D11</f>
        <v>26799.580797843846</v>
      </c>
      <c r="V11" s="9"/>
      <c r="W11" s="12">
        <f>W10</f>
        <v>294795.38877628231</v>
      </c>
      <c r="X11" s="12">
        <f>X10</f>
        <v>12813.437825036803</v>
      </c>
      <c r="Y11" s="12">
        <f>Y10</f>
        <v>25626.875650073605</v>
      </c>
      <c r="Z11" s="18">
        <f>Z10</f>
        <v>333235.70225139277</v>
      </c>
      <c r="AA11" s="19">
        <v>0.30199999999999999</v>
      </c>
      <c r="AB11" s="18">
        <f t="shared" si="3"/>
        <v>100637.18207992062</v>
      </c>
      <c r="AC11" s="22">
        <f>Z11+AB11</f>
        <v>433872.88433131337</v>
      </c>
      <c r="AD11" s="58"/>
      <c r="AE11" s="38"/>
      <c r="AF11" s="39"/>
    </row>
    <row r="12" spans="1:32" ht="15.75" thickBot="1" x14ac:dyDescent="0.3">
      <c r="F12" s="3"/>
    </row>
    <row r="13" spans="1:32" x14ac:dyDescent="0.25">
      <c r="A13" s="72" t="s">
        <v>41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4"/>
    </row>
    <row r="14" spans="1:32" x14ac:dyDescent="0.25">
      <c r="A14" s="13"/>
      <c r="B14" s="10" t="s">
        <v>26</v>
      </c>
      <c r="C14" s="7">
        <v>0.6</v>
      </c>
      <c r="D14" s="7"/>
      <c r="E14" s="5">
        <f>AE10</f>
        <v>5162.8757651141004</v>
      </c>
      <c r="F14" s="6">
        <v>1.5</v>
      </c>
      <c r="G14" s="5">
        <f>E14*F14</f>
        <v>7744.3136476711506</v>
      </c>
      <c r="H14" s="6">
        <v>0.3</v>
      </c>
      <c r="I14" s="5">
        <f>E14*H14</f>
        <v>1548.8627295342301</v>
      </c>
      <c r="J14" s="6"/>
      <c r="K14" s="5">
        <f t="shared" ref="K14" si="6">E14*J14</f>
        <v>0</v>
      </c>
      <c r="L14" s="6">
        <v>1.5</v>
      </c>
      <c r="M14" s="5">
        <f>E14*L14</f>
        <v>7744.3136476711506</v>
      </c>
      <c r="N14" s="6">
        <v>0.8</v>
      </c>
      <c r="O14" s="5">
        <f>E14*N14</f>
        <v>4130.3006120912805</v>
      </c>
      <c r="P14" s="5">
        <f>AF10</f>
        <v>1487.29846608</v>
      </c>
      <c r="Q14" s="6"/>
      <c r="R14" s="5">
        <f t="shared" ref="R14" si="7">E14*Q14</f>
        <v>0</v>
      </c>
      <c r="S14" s="14"/>
      <c r="T14" s="5"/>
      <c r="U14" s="7">
        <f>E14+G14+I14+K14+M14+O14+P14</f>
        <v>27817.964868161911</v>
      </c>
      <c r="V14" s="4">
        <v>1</v>
      </c>
      <c r="W14" s="5">
        <f>U14*V14</f>
        <v>27817.964868161911</v>
      </c>
      <c r="X14" s="5"/>
      <c r="Y14" s="5"/>
      <c r="Z14" s="5">
        <f t="shared" ref="Z14" si="8">W14+X14+Y14</f>
        <v>27817.964868161911</v>
      </c>
      <c r="AA14" s="6">
        <v>0.30199999999999999</v>
      </c>
      <c r="AB14" s="7">
        <f t="shared" ref="AB14:AB15" si="9">Z14*AA14</f>
        <v>8401.0253901848973</v>
      </c>
      <c r="AC14" s="23">
        <f t="shared" ref="AC14" si="10">Z14+AB14</f>
        <v>36218.990258346807</v>
      </c>
    </row>
    <row r="15" spans="1:32" ht="15.75" thickBot="1" x14ac:dyDescent="0.3">
      <c r="A15" s="24"/>
      <c r="B15" s="25" t="s">
        <v>21</v>
      </c>
      <c r="C15" s="26">
        <f>C14</f>
        <v>0.6</v>
      </c>
      <c r="D15" s="26">
        <f t="shared" ref="D15:E15" si="11">D14</f>
        <v>0</v>
      </c>
      <c r="E15" s="26">
        <f t="shared" si="11"/>
        <v>5162.8757651141004</v>
      </c>
      <c r="F15" s="27" t="s">
        <v>18</v>
      </c>
      <c r="G15" s="26">
        <f>G14</f>
        <v>7744.3136476711506</v>
      </c>
      <c r="H15" s="27" t="s">
        <v>18</v>
      </c>
      <c r="I15" s="26">
        <f>I14</f>
        <v>1548.8627295342301</v>
      </c>
      <c r="J15" s="27" t="s">
        <v>18</v>
      </c>
      <c r="K15" s="26">
        <f>K14</f>
        <v>0</v>
      </c>
      <c r="L15" s="27" t="s">
        <v>18</v>
      </c>
      <c r="M15" s="26">
        <f>M14</f>
        <v>7744.3136476711506</v>
      </c>
      <c r="N15" s="27" t="s">
        <v>18</v>
      </c>
      <c r="O15" s="26">
        <f>O14</f>
        <v>4130.3006120912805</v>
      </c>
      <c r="P15" s="26">
        <f>P14</f>
        <v>1487.29846608</v>
      </c>
      <c r="Q15" s="27" t="s">
        <v>18</v>
      </c>
      <c r="R15" s="26">
        <f>R14</f>
        <v>0</v>
      </c>
      <c r="S15" s="26"/>
      <c r="T15" s="26">
        <f>T14</f>
        <v>0</v>
      </c>
      <c r="U15" s="26">
        <f>E15+G15+I15+K15+M15+O15+P15+R15+T15+D15</f>
        <v>27817.964868161911</v>
      </c>
      <c r="V15" s="25"/>
      <c r="W15" s="26">
        <f>W14</f>
        <v>27817.964868161911</v>
      </c>
      <c r="X15" s="26">
        <f>X14</f>
        <v>0</v>
      </c>
      <c r="Y15" s="30">
        <f>Y14</f>
        <v>0</v>
      </c>
      <c r="Z15" s="30">
        <f>Z14</f>
        <v>27817.964868161911</v>
      </c>
      <c r="AA15" s="31">
        <v>0.30199999999999999</v>
      </c>
      <c r="AB15" s="30">
        <f t="shared" si="9"/>
        <v>8401.0253901848973</v>
      </c>
      <c r="AC15" s="32">
        <f>Z15+AB15</f>
        <v>36218.990258346807</v>
      </c>
    </row>
    <row r="16" spans="1:32" x14ac:dyDescent="0.25">
      <c r="Y16" s="33"/>
      <c r="Z16" s="34"/>
      <c r="AA16" s="34"/>
      <c r="AB16" s="34"/>
      <c r="AC16" s="35"/>
    </row>
    <row r="17" spans="6:29" ht="15.75" thickBot="1" x14ac:dyDescent="0.3">
      <c r="V17">
        <f>V10+V14</f>
        <v>12</v>
      </c>
      <c r="Y17" s="24" t="s">
        <v>28</v>
      </c>
      <c r="Z17" s="26">
        <f>Z11+Z15</f>
        <v>361053.66711955465</v>
      </c>
      <c r="AA17" s="28">
        <v>0.30199999999999999</v>
      </c>
      <c r="AB17" s="26">
        <f>Z17*AA17</f>
        <v>109038.2074701055</v>
      </c>
      <c r="AC17" s="29">
        <f>Z17+AB17</f>
        <v>470091.87458966015</v>
      </c>
    </row>
    <row r="19" spans="6:29" x14ac:dyDescent="0.25">
      <c r="F19" s="3"/>
    </row>
    <row r="20" spans="6:29" x14ac:dyDescent="0.25">
      <c r="F20" s="3"/>
    </row>
    <row r="21" spans="6:29" x14ac:dyDescent="0.25">
      <c r="F21" s="3"/>
    </row>
    <row r="22" spans="6:29" x14ac:dyDescent="0.25">
      <c r="F22" s="3"/>
    </row>
    <row r="23" spans="6:29" x14ac:dyDescent="0.25">
      <c r="F23" s="3"/>
    </row>
    <row r="24" spans="6:29" x14ac:dyDescent="0.25">
      <c r="F24" s="3"/>
    </row>
    <row r="25" spans="6:29" x14ac:dyDescent="0.25">
      <c r="F25" s="3"/>
    </row>
    <row r="26" spans="6:29" x14ac:dyDescent="0.25">
      <c r="F26" s="3"/>
    </row>
    <row r="27" spans="6:29" x14ac:dyDescent="0.25">
      <c r="F27" s="3"/>
    </row>
    <row r="28" spans="6:29" x14ac:dyDescent="0.25">
      <c r="F28" s="3"/>
    </row>
    <row r="29" spans="6:29" x14ac:dyDescent="0.25">
      <c r="F29" s="3"/>
    </row>
    <row r="30" spans="6:29" x14ac:dyDescent="0.25">
      <c r="F30" s="3"/>
    </row>
    <row r="31" spans="6:29" x14ac:dyDescent="0.25">
      <c r="F31" s="3"/>
    </row>
    <row r="32" spans="6:29" x14ac:dyDescent="0.25">
      <c r="F32" s="3"/>
    </row>
  </sheetData>
  <mergeCells count="25">
    <mergeCell ref="AE5:AF5"/>
    <mergeCell ref="A9:AF9"/>
    <mergeCell ref="B2:P2"/>
    <mergeCell ref="A5:A7"/>
    <mergeCell ref="B5:B7"/>
    <mergeCell ref="C5:C7"/>
    <mergeCell ref="D5:D6"/>
    <mergeCell ref="E5:E6"/>
    <mergeCell ref="F5:G6"/>
    <mergeCell ref="H5:I6"/>
    <mergeCell ref="J5:K6"/>
    <mergeCell ref="L5:M6"/>
    <mergeCell ref="A13:AC13"/>
    <mergeCell ref="X5:Y5"/>
    <mergeCell ref="Z5:Z7"/>
    <mergeCell ref="AA5:AB6"/>
    <mergeCell ref="AC5:AC7"/>
    <mergeCell ref="X6:X7"/>
    <mergeCell ref="Y6:Y7"/>
    <mergeCell ref="N5:O6"/>
    <mergeCell ref="P5:P7"/>
    <mergeCell ref="Q5:R6"/>
    <mergeCell ref="S5:T6"/>
    <mergeCell ref="U5:U7"/>
    <mergeCell ref="V5:W7"/>
  </mergeCells>
  <pageMargins left="0.70866141732283472" right="0.70866141732283472" top="0.74803149606299213" bottom="0.74803149606299213" header="0.31496062992125984" footer="0.31496062992125984"/>
  <pageSetup paperSize="9" scale="43" fitToWidth="2" fitToHeight="2" orientation="landscape" r:id="rId1"/>
  <colBreaks count="1" manualBreakCount="1">
    <brk id="21" max="16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F32"/>
  <sheetViews>
    <sheetView tabSelected="1"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D7" sqref="AD7"/>
    </sheetView>
  </sheetViews>
  <sheetFormatPr defaultRowHeight="15" x14ac:dyDescent="0.25"/>
  <cols>
    <col min="1" max="1" width="6.140625" customWidth="1"/>
    <col min="2" max="2" width="27.7109375" customWidth="1"/>
    <col min="3" max="3" width="8.42578125" customWidth="1"/>
    <col min="4" max="4" width="15.5703125" customWidth="1"/>
    <col min="5" max="5" width="17" customWidth="1"/>
    <col min="6" max="6" width="10.28515625" customWidth="1"/>
    <col min="7" max="7" width="16.5703125" customWidth="1"/>
    <col min="8" max="8" width="9.7109375" customWidth="1"/>
    <col min="9" max="9" width="14.5703125" customWidth="1"/>
    <col min="11" max="11" width="13.85546875" customWidth="1"/>
    <col min="13" max="13" width="13.5703125" customWidth="1"/>
    <col min="14" max="14" width="10.5703125" customWidth="1"/>
    <col min="15" max="15" width="15.140625" customWidth="1"/>
    <col min="16" max="16" width="11.42578125" customWidth="1"/>
    <col min="17" max="17" width="11" customWidth="1"/>
    <col min="18" max="18" width="14.28515625" customWidth="1"/>
    <col min="19" max="19" width="8.140625" customWidth="1"/>
    <col min="20" max="20" width="14.28515625" customWidth="1"/>
    <col min="21" max="21" width="14.140625" customWidth="1"/>
    <col min="23" max="23" width="14.28515625" customWidth="1"/>
    <col min="24" max="24" width="11.5703125" customWidth="1"/>
    <col min="25" max="25" width="13" customWidth="1"/>
    <col min="26" max="26" width="14.140625" customWidth="1"/>
    <col min="27" max="27" width="9.42578125" customWidth="1"/>
    <col min="28" max="28" width="15.28515625" customWidth="1"/>
    <col min="29" max="29" width="18.42578125" customWidth="1"/>
    <col min="30" max="30" width="12.85546875" customWidth="1"/>
    <col min="31" max="31" width="10.42578125" customWidth="1"/>
    <col min="32" max="32" width="11.140625" customWidth="1"/>
  </cols>
  <sheetData>
    <row r="2" spans="1:32" x14ac:dyDescent="0.25">
      <c r="B2" s="93" t="s">
        <v>42</v>
      </c>
      <c r="C2" s="93"/>
      <c r="D2" s="93"/>
      <c r="E2" s="93"/>
      <c r="F2" s="93"/>
      <c r="G2" s="93"/>
      <c r="H2" s="93"/>
      <c r="I2" s="93"/>
      <c r="J2" s="93"/>
      <c r="K2" s="93"/>
      <c r="L2" s="93"/>
      <c r="M2" s="93"/>
      <c r="N2" s="93"/>
      <c r="O2" s="93"/>
      <c r="P2" s="93"/>
    </row>
    <row r="3" spans="1:32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32" ht="15.75" thickBot="1" x14ac:dyDescent="0.3"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</row>
    <row r="5" spans="1:32" ht="55.5" customHeight="1" x14ac:dyDescent="0.25">
      <c r="A5" s="94" t="s">
        <v>0</v>
      </c>
      <c r="B5" s="97" t="s">
        <v>1</v>
      </c>
      <c r="C5" s="100" t="s">
        <v>19</v>
      </c>
      <c r="D5" s="75" t="s">
        <v>20</v>
      </c>
      <c r="E5" s="97" t="s">
        <v>2</v>
      </c>
      <c r="F5" s="75" t="s">
        <v>24</v>
      </c>
      <c r="G5" s="75"/>
      <c r="H5" s="97" t="s">
        <v>6</v>
      </c>
      <c r="I5" s="97"/>
      <c r="J5" s="75" t="s">
        <v>8</v>
      </c>
      <c r="K5" s="75"/>
      <c r="L5" s="75" t="s">
        <v>9</v>
      </c>
      <c r="M5" s="75"/>
      <c r="N5" s="75" t="s">
        <v>10</v>
      </c>
      <c r="O5" s="75"/>
      <c r="P5" s="75" t="s">
        <v>32</v>
      </c>
      <c r="Q5" s="75" t="s">
        <v>13</v>
      </c>
      <c r="R5" s="75"/>
      <c r="S5" s="89" t="s">
        <v>22</v>
      </c>
      <c r="T5" s="90"/>
      <c r="U5" s="75" t="s">
        <v>11</v>
      </c>
      <c r="V5" s="75" t="s">
        <v>12</v>
      </c>
      <c r="W5" s="75"/>
      <c r="X5" s="75" t="s">
        <v>15</v>
      </c>
      <c r="Y5" s="75"/>
      <c r="Z5" s="76" t="s">
        <v>17</v>
      </c>
      <c r="AA5" s="79" t="s">
        <v>23</v>
      </c>
      <c r="AB5" s="80"/>
      <c r="AC5" s="83" t="s">
        <v>25</v>
      </c>
      <c r="AD5" s="42" t="s">
        <v>33</v>
      </c>
      <c r="AE5" s="75" t="s">
        <v>27</v>
      </c>
      <c r="AF5" s="86"/>
    </row>
    <row r="6" spans="1:32" ht="39.75" customHeight="1" x14ac:dyDescent="0.25">
      <c r="A6" s="95"/>
      <c r="B6" s="98"/>
      <c r="C6" s="101"/>
      <c r="D6" s="87"/>
      <c r="E6" s="98"/>
      <c r="F6" s="87"/>
      <c r="G6" s="87"/>
      <c r="H6" s="98"/>
      <c r="I6" s="98"/>
      <c r="J6" s="87"/>
      <c r="K6" s="87"/>
      <c r="L6" s="87"/>
      <c r="M6" s="87"/>
      <c r="N6" s="87"/>
      <c r="O6" s="87"/>
      <c r="P6" s="87"/>
      <c r="Q6" s="87"/>
      <c r="R6" s="87"/>
      <c r="S6" s="91"/>
      <c r="T6" s="92"/>
      <c r="U6" s="87"/>
      <c r="V6" s="87"/>
      <c r="W6" s="87"/>
      <c r="X6" s="87" t="s">
        <v>14</v>
      </c>
      <c r="Y6" s="87" t="s">
        <v>16</v>
      </c>
      <c r="Z6" s="77"/>
      <c r="AA6" s="81"/>
      <c r="AB6" s="82"/>
      <c r="AC6" s="84"/>
      <c r="AD6" s="59">
        <v>1.036</v>
      </c>
      <c r="AE6" s="60" t="s">
        <v>27</v>
      </c>
      <c r="AF6" s="44" t="s">
        <v>32</v>
      </c>
    </row>
    <row r="7" spans="1:32" ht="15.75" thickBot="1" x14ac:dyDescent="0.3">
      <c r="A7" s="96"/>
      <c r="B7" s="99"/>
      <c r="C7" s="102"/>
      <c r="D7" s="67" t="s">
        <v>4</v>
      </c>
      <c r="E7" s="66" t="s">
        <v>4</v>
      </c>
      <c r="F7" s="66" t="s">
        <v>3</v>
      </c>
      <c r="G7" s="66" t="s">
        <v>5</v>
      </c>
      <c r="H7" s="66" t="s">
        <v>7</v>
      </c>
      <c r="I7" s="66" t="s">
        <v>5</v>
      </c>
      <c r="J7" s="66" t="s">
        <v>3</v>
      </c>
      <c r="K7" s="66" t="s">
        <v>5</v>
      </c>
      <c r="L7" s="66" t="s">
        <v>3</v>
      </c>
      <c r="M7" s="66" t="s">
        <v>5</v>
      </c>
      <c r="N7" s="66" t="s">
        <v>3</v>
      </c>
      <c r="O7" s="66" t="s">
        <v>5</v>
      </c>
      <c r="P7" s="88"/>
      <c r="Q7" s="66" t="s">
        <v>3</v>
      </c>
      <c r="R7" s="66" t="s">
        <v>5</v>
      </c>
      <c r="S7" s="66" t="s">
        <v>3</v>
      </c>
      <c r="T7" s="66" t="s">
        <v>5</v>
      </c>
      <c r="U7" s="88"/>
      <c r="V7" s="88"/>
      <c r="W7" s="88"/>
      <c r="X7" s="88"/>
      <c r="Y7" s="88"/>
      <c r="Z7" s="78"/>
      <c r="AA7" s="65" t="s">
        <v>3</v>
      </c>
      <c r="AB7" s="54" t="s">
        <v>5</v>
      </c>
      <c r="AC7" s="85"/>
      <c r="AD7" s="24"/>
      <c r="AE7" s="25"/>
      <c r="AF7" s="37"/>
    </row>
    <row r="8" spans="1:32" s="2" customFormat="1" ht="12" thickBot="1" x14ac:dyDescent="0.25">
      <c r="A8" s="47">
        <v>1</v>
      </c>
      <c r="B8" s="48">
        <v>2</v>
      </c>
      <c r="C8" s="48">
        <v>3</v>
      </c>
      <c r="D8" s="48"/>
      <c r="E8" s="48">
        <v>4</v>
      </c>
      <c r="F8" s="48">
        <v>5</v>
      </c>
      <c r="G8" s="48">
        <v>6</v>
      </c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48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  <c r="T8" s="48">
        <v>19</v>
      </c>
      <c r="U8" s="48">
        <v>20</v>
      </c>
      <c r="V8" s="48">
        <v>21</v>
      </c>
      <c r="W8" s="48">
        <v>22</v>
      </c>
      <c r="X8" s="48">
        <v>23</v>
      </c>
      <c r="Y8" s="48">
        <v>24</v>
      </c>
      <c r="Z8" s="49">
        <v>25</v>
      </c>
      <c r="AA8" s="45">
        <v>26</v>
      </c>
      <c r="AB8" s="46">
        <v>27</v>
      </c>
      <c r="AC8" s="45">
        <v>28</v>
      </c>
      <c r="AD8" s="48">
        <v>29</v>
      </c>
      <c r="AE8" s="48">
        <v>30</v>
      </c>
      <c r="AF8" s="50">
        <v>31</v>
      </c>
    </row>
    <row r="9" spans="1:32" s="2" customFormat="1" ht="12" thickBot="1" x14ac:dyDescent="0.25">
      <c r="A9" s="68" t="s">
        <v>39</v>
      </c>
      <c r="B9" s="69"/>
      <c r="C9" s="69"/>
      <c r="D9" s="69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70"/>
      <c r="AE9" s="70"/>
      <c r="AF9" s="103"/>
    </row>
    <row r="10" spans="1:32" ht="15.75" thickBot="1" x14ac:dyDescent="0.3">
      <c r="A10" s="13"/>
      <c r="B10" s="10" t="s">
        <v>26</v>
      </c>
      <c r="C10" s="7">
        <v>0.6</v>
      </c>
      <c r="D10" s="7"/>
      <c r="E10" s="5">
        <f>КСК2022!AE10</f>
        <v>5162.8757651141004</v>
      </c>
      <c r="F10" s="6">
        <v>1.5</v>
      </c>
      <c r="G10" s="5">
        <f>E10*F10</f>
        <v>7744.3136476711506</v>
      </c>
      <c r="H10" s="6">
        <v>0.3</v>
      </c>
      <c r="I10" s="5">
        <f>E10*H10</f>
        <v>1548.8627295342301</v>
      </c>
      <c r="J10" s="6"/>
      <c r="K10" s="5">
        <f t="shared" ref="K10" si="0">E10*J10</f>
        <v>0</v>
      </c>
      <c r="L10" s="6">
        <v>1.5</v>
      </c>
      <c r="M10" s="5">
        <f>E10*L10</f>
        <v>7744.3136476711506</v>
      </c>
      <c r="N10" s="6">
        <v>0.8</v>
      </c>
      <c r="O10" s="5">
        <f>E10*N10</f>
        <v>4130.3006120912805</v>
      </c>
      <c r="P10" s="5">
        <f>КСК2022!AF10</f>
        <v>1487.29846608</v>
      </c>
      <c r="Q10" s="6"/>
      <c r="R10" s="5">
        <f t="shared" ref="R10" si="1">E10*Q10</f>
        <v>0</v>
      </c>
      <c r="S10" s="14"/>
      <c r="T10" s="5"/>
      <c r="U10" s="7">
        <f>E10+G10+I10+K10+M10+O10+P10</f>
        <v>27817.964868161911</v>
      </c>
      <c r="V10" s="4">
        <v>11</v>
      </c>
      <c r="W10" s="5">
        <f>U10*V10</f>
        <v>305997.61354978103</v>
      </c>
      <c r="X10" s="5">
        <f>E10*2+P10*2</f>
        <v>13300.348462388201</v>
      </c>
      <c r="Y10" s="5">
        <f>E10*4+P10*4</f>
        <v>26600.696924776403</v>
      </c>
      <c r="Z10" s="16">
        <f t="shared" ref="Z10" si="2">W10+X10+Y10</f>
        <v>345898.65893694566</v>
      </c>
      <c r="AA10" s="17">
        <v>0.30199999999999999</v>
      </c>
      <c r="AB10" s="20">
        <f t="shared" ref="AB10:AB11" si="3">Z10*AA10</f>
        <v>104461.39499895759</v>
      </c>
      <c r="AC10" s="21">
        <f t="shared" ref="AC10" si="4">Z10+AB10</f>
        <v>450360.05393590324</v>
      </c>
      <c r="AD10" s="19">
        <f>AD6</f>
        <v>1.036</v>
      </c>
      <c r="AE10" s="12">
        <f>E10*AD10</f>
        <v>5348.7392926582079</v>
      </c>
      <c r="AF10" s="40">
        <f>P10*AD10</f>
        <v>1540.84121085888</v>
      </c>
    </row>
    <row r="11" spans="1:32" s="15" customFormat="1" ht="15.75" thickBot="1" x14ac:dyDescent="0.3">
      <c r="A11" s="11"/>
      <c r="B11" s="9" t="s">
        <v>21</v>
      </c>
      <c r="C11" s="12">
        <f>C10</f>
        <v>0.6</v>
      </c>
      <c r="D11" s="12">
        <f t="shared" ref="D11:E11" si="5">D10</f>
        <v>0</v>
      </c>
      <c r="E11" s="12">
        <f t="shared" si="5"/>
        <v>5162.8757651141004</v>
      </c>
      <c r="F11" s="8" t="s">
        <v>18</v>
      </c>
      <c r="G11" s="12">
        <f>G10</f>
        <v>7744.3136476711506</v>
      </c>
      <c r="H11" s="8" t="s">
        <v>18</v>
      </c>
      <c r="I11" s="12">
        <f>I10</f>
        <v>1548.8627295342301</v>
      </c>
      <c r="J11" s="8" t="s">
        <v>18</v>
      </c>
      <c r="K11" s="12">
        <f>K10</f>
        <v>0</v>
      </c>
      <c r="L11" s="8" t="s">
        <v>18</v>
      </c>
      <c r="M11" s="12">
        <f>M10</f>
        <v>7744.3136476711506</v>
      </c>
      <c r="N11" s="8" t="s">
        <v>18</v>
      </c>
      <c r="O11" s="12">
        <f>O10</f>
        <v>4130.3006120912805</v>
      </c>
      <c r="P11" s="12">
        <f>P10</f>
        <v>1487.29846608</v>
      </c>
      <c r="Q11" s="8" t="s">
        <v>18</v>
      </c>
      <c r="R11" s="12">
        <f>R10</f>
        <v>0</v>
      </c>
      <c r="S11" s="12"/>
      <c r="T11" s="12">
        <f>T10</f>
        <v>0</v>
      </c>
      <c r="U11" s="12">
        <f>E11+G11+I11+K11+M11+O11+P11+R11+T11+D11</f>
        <v>27817.964868161911</v>
      </c>
      <c r="V11" s="9"/>
      <c r="W11" s="12">
        <f>W10</f>
        <v>305997.61354978103</v>
      </c>
      <c r="X11" s="12">
        <f>X10</f>
        <v>13300.348462388201</v>
      </c>
      <c r="Y11" s="12">
        <f>Y10</f>
        <v>26600.696924776403</v>
      </c>
      <c r="Z11" s="18">
        <f>Z10</f>
        <v>345898.65893694566</v>
      </c>
      <c r="AA11" s="19">
        <v>0.30199999999999999</v>
      </c>
      <c r="AB11" s="18">
        <f t="shared" si="3"/>
        <v>104461.39499895759</v>
      </c>
      <c r="AC11" s="22">
        <f>Z11+AB11</f>
        <v>450360.05393590324</v>
      </c>
      <c r="AD11" s="58"/>
      <c r="AE11" s="38"/>
      <c r="AF11" s="39"/>
    </row>
    <row r="12" spans="1:32" ht="15.75" thickBot="1" x14ac:dyDescent="0.3">
      <c r="F12" s="3"/>
    </row>
    <row r="13" spans="1:32" x14ac:dyDescent="0.25">
      <c r="A13" s="72" t="s">
        <v>41</v>
      </c>
      <c r="B13" s="73"/>
      <c r="C13" s="73"/>
      <c r="D13" s="73"/>
      <c r="E13" s="73"/>
      <c r="F13" s="73"/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4"/>
    </row>
    <row r="14" spans="1:32" x14ac:dyDescent="0.25">
      <c r="A14" s="13"/>
      <c r="B14" s="10" t="s">
        <v>26</v>
      </c>
      <c r="C14" s="7">
        <v>0.6</v>
      </c>
      <c r="D14" s="7"/>
      <c r="E14" s="5">
        <f>AE10</f>
        <v>5348.7392926582079</v>
      </c>
      <c r="F14" s="6">
        <v>1.5</v>
      </c>
      <c r="G14" s="5">
        <f>E14*F14</f>
        <v>8023.1089389873123</v>
      </c>
      <c r="H14" s="6">
        <v>0.3</v>
      </c>
      <c r="I14" s="5">
        <f>E14*H14</f>
        <v>1604.6217877974623</v>
      </c>
      <c r="J14" s="6"/>
      <c r="K14" s="5">
        <f t="shared" ref="K14" si="6">E14*J14</f>
        <v>0</v>
      </c>
      <c r="L14" s="6">
        <v>1.5</v>
      </c>
      <c r="M14" s="5">
        <f>E14*L14</f>
        <v>8023.1089389873123</v>
      </c>
      <c r="N14" s="6">
        <v>0.8</v>
      </c>
      <c r="O14" s="5">
        <f>E14*N14</f>
        <v>4278.9914341265667</v>
      </c>
      <c r="P14" s="5">
        <f>AF10</f>
        <v>1540.84121085888</v>
      </c>
      <c r="Q14" s="6"/>
      <c r="R14" s="5">
        <f t="shared" ref="R14" si="7">E14*Q14</f>
        <v>0</v>
      </c>
      <c r="S14" s="14"/>
      <c r="T14" s="5"/>
      <c r="U14" s="7">
        <f>E14+G14+I14+K14+M14+O14+P14</f>
        <v>28819.411603415741</v>
      </c>
      <c r="V14" s="4">
        <v>1</v>
      </c>
      <c r="W14" s="5">
        <f>U14*V14</f>
        <v>28819.411603415741</v>
      </c>
      <c r="X14" s="5"/>
      <c r="Y14" s="5"/>
      <c r="Z14" s="5">
        <f t="shared" ref="Z14" si="8">W14+X14+Y14</f>
        <v>28819.411603415741</v>
      </c>
      <c r="AA14" s="6">
        <v>0.30199999999999999</v>
      </c>
      <c r="AB14" s="7">
        <f t="shared" ref="AB14:AB15" si="9">Z14*AA14</f>
        <v>8703.4623042315543</v>
      </c>
      <c r="AC14" s="23">
        <f t="shared" ref="AC14" si="10">Z14+AB14</f>
        <v>37522.873907647299</v>
      </c>
    </row>
    <row r="15" spans="1:32" ht="15.75" thickBot="1" x14ac:dyDescent="0.3">
      <c r="A15" s="24"/>
      <c r="B15" s="25" t="s">
        <v>21</v>
      </c>
      <c r="C15" s="26">
        <f>C14</f>
        <v>0.6</v>
      </c>
      <c r="D15" s="26">
        <f t="shared" ref="D15:E15" si="11">D14</f>
        <v>0</v>
      </c>
      <c r="E15" s="26">
        <f t="shared" si="11"/>
        <v>5348.7392926582079</v>
      </c>
      <c r="F15" s="27" t="s">
        <v>18</v>
      </c>
      <c r="G15" s="26">
        <f>G14</f>
        <v>8023.1089389873123</v>
      </c>
      <c r="H15" s="27" t="s">
        <v>18</v>
      </c>
      <c r="I15" s="26">
        <f>I14</f>
        <v>1604.6217877974623</v>
      </c>
      <c r="J15" s="27" t="s">
        <v>18</v>
      </c>
      <c r="K15" s="26">
        <f>K14</f>
        <v>0</v>
      </c>
      <c r="L15" s="27" t="s">
        <v>18</v>
      </c>
      <c r="M15" s="26">
        <f>M14</f>
        <v>8023.1089389873123</v>
      </c>
      <c r="N15" s="27" t="s">
        <v>18</v>
      </c>
      <c r="O15" s="26">
        <f>O14</f>
        <v>4278.9914341265667</v>
      </c>
      <c r="P15" s="26">
        <f>P14</f>
        <v>1540.84121085888</v>
      </c>
      <c r="Q15" s="27" t="s">
        <v>18</v>
      </c>
      <c r="R15" s="26">
        <f>R14</f>
        <v>0</v>
      </c>
      <c r="S15" s="26"/>
      <c r="T15" s="26">
        <f>T14</f>
        <v>0</v>
      </c>
      <c r="U15" s="26">
        <f>E15+G15+I15+K15+M15+O15+P15+R15+T15+D15</f>
        <v>28819.411603415741</v>
      </c>
      <c r="V15" s="25"/>
      <c r="W15" s="26">
        <f>W14</f>
        <v>28819.411603415741</v>
      </c>
      <c r="X15" s="26">
        <f>X14</f>
        <v>0</v>
      </c>
      <c r="Y15" s="30">
        <f>Y14</f>
        <v>0</v>
      </c>
      <c r="Z15" s="30">
        <f>Z14</f>
        <v>28819.411603415741</v>
      </c>
      <c r="AA15" s="31">
        <v>0.30199999999999999</v>
      </c>
      <c r="AB15" s="30">
        <f t="shared" si="9"/>
        <v>8703.4623042315543</v>
      </c>
      <c r="AC15" s="32">
        <f>Z15+AB15</f>
        <v>37522.873907647299</v>
      </c>
    </row>
    <row r="16" spans="1:32" x14ac:dyDescent="0.25">
      <c r="Y16" s="33"/>
      <c r="Z16" s="34"/>
      <c r="AA16" s="34"/>
      <c r="AB16" s="34"/>
      <c r="AC16" s="35"/>
    </row>
    <row r="17" spans="6:29" ht="15.75" thickBot="1" x14ac:dyDescent="0.3">
      <c r="V17">
        <f>V10+V14</f>
        <v>12</v>
      </c>
      <c r="Y17" s="24" t="s">
        <v>28</v>
      </c>
      <c r="Z17" s="26">
        <f>Z11+Z15</f>
        <v>374718.0705403614</v>
      </c>
      <c r="AA17" s="28">
        <v>0.30199999999999999</v>
      </c>
      <c r="AB17" s="26">
        <f>Z17*AA17</f>
        <v>113164.85730318914</v>
      </c>
      <c r="AC17" s="29">
        <f>Z17+AB17</f>
        <v>487882.92784355057</v>
      </c>
    </row>
    <row r="19" spans="6:29" x14ac:dyDescent="0.25">
      <c r="F19" s="3"/>
    </row>
    <row r="20" spans="6:29" x14ac:dyDescent="0.25">
      <c r="F20" s="3"/>
    </row>
    <row r="21" spans="6:29" x14ac:dyDescent="0.25">
      <c r="F21" s="3"/>
    </row>
    <row r="22" spans="6:29" x14ac:dyDescent="0.25">
      <c r="F22" s="3"/>
    </row>
    <row r="23" spans="6:29" x14ac:dyDescent="0.25">
      <c r="F23" s="3"/>
    </row>
    <row r="24" spans="6:29" x14ac:dyDescent="0.25">
      <c r="F24" s="3"/>
    </row>
    <row r="25" spans="6:29" x14ac:dyDescent="0.25">
      <c r="F25" s="3"/>
    </row>
    <row r="26" spans="6:29" x14ac:dyDescent="0.25">
      <c r="F26" s="3"/>
    </row>
    <row r="27" spans="6:29" x14ac:dyDescent="0.25">
      <c r="F27" s="3"/>
    </row>
    <row r="28" spans="6:29" x14ac:dyDescent="0.25">
      <c r="F28" s="3"/>
    </row>
    <row r="29" spans="6:29" x14ac:dyDescent="0.25">
      <c r="F29" s="3"/>
    </row>
    <row r="30" spans="6:29" x14ac:dyDescent="0.25">
      <c r="F30" s="3"/>
    </row>
    <row r="31" spans="6:29" x14ac:dyDescent="0.25">
      <c r="F31" s="3"/>
    </row>
    <row r="32" spans="6:29" x14ac:dyDescent="0.25">
      <c r="F32" s="3"/>
    </row>
  </sheetData>
  <mergeCells count="25">
    <mergeCell ref="B2:P2"/>
    <mergeCell ref="A5:A7"/>
    <mergeCell ref="B5:B7"/>
    <mergeCell ref="C5:C7"/>
    <mergeCell ref="D5:D6"/>
    <mergeCell ref="E5:E6"/>
    <mergeCell ref="F5:G6"/>
    <mergeCell ref="H5:I6"/>
    <mergeCell ref="J5:K6"/>
    <mergeCell ref="L5:M6"/>
    <mergeCell ref="A9:AF9"/>
    <mergeCell ref="A13:AC13"/>
    <mergeCell ref="X5:Y5"/>
    <mergeCell ref="Z5:Z7"/>
    <mergeCell ref="AA5:AB6"/>
    <mergeCell ref="AC5:AC7"/>
    <mergeCell ref="AE5:AF5"/>
    <mergeCell ref="X6:X7"/>
    <mergeCell ref="Y6:Y7"/>
    <mergeCell ref="N5:O6"/>
    <mergeCell ref="P5:P7"/>
    <mergeCell ref="Q5:R6"/>
    <mergeCell ref="S5:T6"/>
    <mergeCell ref="U5:U7"/>
    <mergeCell ref="V5:W7"/>
  </mergeCells>
  <pageMargins left="0.70866141732283472" right="0.70866141732283472" top="0.74803149606299213" bottom="0.74803149606299213" header="0.31496062992125984" footer="0.31496062992125984"/>
  <pageSetup paperSize="9" scale="43" fitToWidth="2" fitToHeight="2" orientation="landscape" r:id="rId1"/>
  <colBreaks count="1" manualBreakCount="1">
    <brk id="21" max="1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КСК2019</vt:lpstr>
      <vt:lpstr>КСК2020 год</vt:lpstr>
      <vt:lpstr>КСК2021</vt:lpstr>
      <vt:lpstr>КСК2022</vt:lpstr>
      <vt:lpstr>КСК2023)</vt:lpstr>
      <vt:lpstr>КСК2019!Заголовки_для_печати</vt:lpstr>
      <vt:lpstr>'КСК2020 год'!Заголовки_для_печати</vt:lpstr>
      <vt:lpstr>КСК2021!Заголовки_для_печати</vt:lpstr>
      <vt:lpstr>КСК2022!Заголовки_для_печати</vt:lpstr>
      <vt:lpstr>'КСК2023)'!Заголовки_для_печати</vt:lpstr>
      <vt:lpstr>КСК2019!Область_печати</vt:lpstr>
      <vt:lpstr>'КСК2020 год'!Область_печати</vt:lpstr>
      <vt:lpstr>КСК2021!Область_печати</vt:lpstr>
      <vt:lpstr>КСК2022!Область_печати</vt:lpstr>
      <vt:lpstr>'КСК2023)'!Область_печати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2020-10-09T05:34:47Z</cp:lastPrinted>
  <dcterms:created xsi:type="dcterms:W3CDTF">2016-10-13T11:25:02Z</dcterms:created>
  <dcterms:modified xsi:type="dcterms:W3CDTF">2020-10-09T05:36:11Z</dcterms:modified>
</cp:coreProperties>
</file>