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1120" windowHeight="9525"/>
  </bookViews>
  <sheets>
    <sheet name="Доходы" sheetId="1" r:id="rId1"/>
    <sheet name="Расходы" sheetId="2" r:id="rId2"/>
    <sheet name="Источники" sheetId="3" r:id="rId3"/>
  </sheets>
  <externalReferences>
    <externalReference r:id="rId4"/>
    <externalReference r:id="rId5"/>
  </externalReferences>
  <definedNames>
    <definedName name="_xlnm._FilterDatabase" localSheetId="1" hidden="1">Расходы!$C$1:$M$59</definedName>
    <definedName name="_xlnm.Print_Titles" localSheetId="0">Доходы!$13:$15</definedName>
    <definedName name="_xlnm.Print_Titles" localSheetId="2">Источники!$1:$6</definedName>
    <definedName name="_xlnm.Print_Titles" localSheetId="1">Расходы!$1:$6</definedName>
  </definedNames>
  <calcPr calcId="145621" iterate="1"/>
</workbook>
</file>

<file path=xl/calcChain.xml><?xml version="1.0" encoding="utf-8"?>
<calcChain xmlns="http://schemas.openxmlformats.org/spreadsheetml/2006/main">
  <c r="L35" i="3" l="1"/>
  <c r="I35" i="3" s="1"/>
  <c r="G35" i="3"/>
  <c r="D35" i="3" s="1"/>
  <c r="M34" i="3"/>
  <c r="J34" i="3"/>
  <c r="I34" i="3"/>
  <c r="H34" i="3"/>
  <c r="D34" i="3"/>
  <c r="K33" i="3"/>
  <c r="J33" i="3"/>
  <c r="I33" i="3" s="1"/>
  <c r="F33" i="3"/>
  <c r="D33" i="3" s="1"/>
  <c r="M32" i="3"/>
  <c r="K32" i="3"/>
  <c r="H32" i="3"/>
  <c r="G32" i="3"/>
  <c r="E32" i="3"/>
  <c r="M31" i="3"/>
  <c r="K31" i="3"/>
  <c r="H31" i="3"/>
  <c r="G31" i="3"/>
  <c r="E31" i="3"/>
  <c r="M30" i="3"/>
  <c r="K30" i="3"/>
  <c r="H30" i="3"/>
  <c r="G30" i="3"/>
  <c r="E30" i="3"/>
  <c r="M29" i="3"/>
  <c r="M21" i="3" s="1"/>
  <c r="M20" i="3" s="1"/>
  <c r="M7" i="3" s="1"/>
  <c r="K29" i="3"/>
  <c r="H29" i="3"/>
  <c r="G29" i="3"/>
  <c r="E29" i="3"/>
  <c r="L28" i="3"/>
  <c r="J28" i="3"/>
  <c r="I28" i="3"/>
  <c r="G28" i="3"/>
  <c r="D28" i="3"/>
  <c r="M27" i="3"/>
  <c r="J27" i="3"/>
  <c r="I27" i="3" s="1"/>
  <c r="H27" i="3"/>
  <c r="D27" i="3" s="1"/>
  <c r="K26" i="3"/>
  <c r="K25" i="3" s="1"/>
  <c r="J26" i="3"/>
  <c r="I26" i="3"/>
  <c r="M25" i="3"/>
  <c r="L25" i="3"/>
  <c r="J25" i="3"/>
  <c r="H25" i="3"/>
  <c r="G25" i="3"/>
  <c r="E25" i="3"/>
  <c r="M24" i="3"/>
  <c r="L24" i="3"/>
  <c r="J24" i="3"/>
  <c r="H24" i="3"/>
  <c r="G24" i="3"/>
  <c r="E24" i="3"/>
  <c r="M23" i="3"/>
  <c r="L23" i="3"/>
  <c r="J23" i="3"/>
  <c r="H23" i="3"/>
  <c r="G23" i="3"/>
  <c r="E23" i="3"/>
  <c r="M22" i="3"/>
  <c r="L22" i="3"/>
  <c r="J22" i="3"/>
  <c r="H22" i="3"/>
  <c r="H21" i="3" s="1"/>
  <c r="H20" i="3" s="1"/>
  <c r="H7" i="3" s="1"/>
  <c r="G22" i="3"/>
  <c r="E22" i="3"/>
  <c r="G21" i="3"/>
  <c r="G20" i="3"/>
  <c r="I19" i="3"/>
  <c r="D19" i="3"/>
  <c r="I18" i="3"/>
  <c r="D18" i="3"/>
  <c r="I17" i="3"/>
  <c r="D17" i="3"/>
  <c r="K16" i="3"/>
  <c r="I16" i="3"/>
  <c r="F16" i="3"/>
  <c r="D16" i="3"/>
  <c r="K15" i="3"/>
  <c r="I15" i="3"/>
  <c r="F15" i="3"/>
  <c r="D15" i="3"/>
  <c r="K14" i="3"/>
  <c r="I14" i="3"/>
  <c r="F14" i="3"/>
  <c r="D14" i="3"/>
  <c r="I13" i="3"/>
  <c r="D13" i="3"/>
  <c r="I12" i="3"/>
  <c r="F12" i="3"/>
  <c r="D12" i="3" s="1"/>
  <c r="I11" i="3"/>
  <c r="K9" i="3"/>
  <c r="I9" i="3"/>
  <c r="G7" i="3"/>
  <c r="F61" i="2"/>
  <c r="I55" i="2"/>
  <c r="D55" i="2"/>
  <c r="I54" i="2"/>
  <c r="D54" i="2"/>
  <c r="L53" i="2"/>
  <c r="K53" i="2"/>
  <c r="J53" i="2"/>
  <c r="I53" i="2"/>
  <c r="G53" i="2"/>
  <c r="F53" i="2"/>
  <c r="I52" i="2"/>
  <c r="D52" i="2"/>
  <c r="L51" i="2"/>
  <c r="I51" i="2" s="1"/>
  <c r="K51" i="2"/>
  <c r="J51" i="2"/>
  <c r="G51" i="2"/>
  <c r="F51" i="2"/>
  <c r="E51" i="2"/>
  <c r="D51" i="2"/>
  <c r="I50" i="2"/>
  <c r="D50" i="2"/>
  <c r="I49" i="2"/>
  <c r="D49" i="2"/>
  <c r="L48" i="2"/>
  <c r="K48" i="2"/>
  <c r="J48" i="2"/>
  <c r="I48" i="2"/>
  <c r="G48" i="2"/>
  <c r="F48" i="2"/>
  <c r="E48" i="2"/>
  <c r="I47" i="2"/>
  <c r="D47" i="2"/>
  <c r="I46" i="2"/>
  <c r="D46" i="2"/>
  <c r="L45" i="2"/>
  <c r="I45" i="2" s="1"/>
  <c r="K45" i="2"/>
  <c r="J45" i="2"/>
  <c r="G45" i="2"/>
  <c r="D45" i="2" s="1"/>
  <c r="F45" i="2"/>
  <c r="E45" i="2"/>
  <c r="I44" i="2"/>
  <c r="D44" i="2"/>
  <c r="I43" i="2"/>
  <c r="D43" i="2"/>
  <c r="I42" i="2"/>
  <c r="D42" i="2"/>
  <c r="L41" i="2"/>
  <c r="K41" i="2"/>
  <c r="J41" i="2"/>
  <c r="I41" i="2"/>
  <c r="G41" i="2"/>
  <c r="F41" i="2"/>
  <c r="E41" i="2"/>
  <c r="I40" i="2"/>
  <c r="D40" i="2"/>
  <c r="I39" i="2"/>
  <c r="D39" i="2"/>
  <c r="L38" i="2"/>
  <c r="K38" i="2"/>
  <c r="J38" i="2"/>
  <c r="I38" i="2"/>
  <c r="G38" i="2"/>
  <c r="F38" i="2"/>
  <c r="E38" i="2"/>
  <c r="I37" i="2"/>
  <c r="D37" i="2"/>
  <c r="I36" i="2"/>
  <c r="D36" i="2"/>
  <c r="I35" i="2"/>
  <c r="D35" i="2"/>
  <c r="I34" i="2"/>
  <c r="D34" i="2"/>
  <c r="I33" i="2"/>
  <c r="D33" i="2"/>
  <c r="L32" i="2"/>
  <c r="K32" i="2"/>
  <c r="J32" i="2"/>
  <c r="I32" i="2"/>
  <c r="G32" i="2"/>
  <c r="F32" i="2"/>
  <c r="E32" i="2"/>
  <c r="I31" i="2"/>
  <c r="D31" i="2"/>
  <c r="I30" i="2"/>
  <c r="D30" i="2"/>
  <c r="I29" i="2"/>
  <c r="D29" i="2"/>
  <c r="I28" i="2"/>
  <c r="D28" i="2"/>
  <c r="I27" i="2"/>
  <c r="L27" i="2"/>
  <c r="K27" i="2"/>
  <c r="J27" i="2"/>
  <c r="G27" i="2"/>
  <c r="F27" i="2"/>
  <c r="E27" i="2"/>
  <c r="I26" i="2"/>
  <c r="D26" i="2"/>
  <c r="I25" i="2"/>
  <c r="D25" i="2"/>
  <c r="I24" i="2"/>
  <c r="D24" i="2"/>
  <c r="I23" i="2"/>
  <c r="D23" i="2"/>
  <c r="I22" i="2"/>
  <c r="L22" i="2"/>
  <c r="K22" i="2"/>
  <c r="J22" i="2"/>
  <c r="G22" i="2"/>
  <c r="F22" i="2"/>
  <c r="E22" i="2"/>
  <c r="I21" i="2"/>
  <c r="D21" i="2"/>
  <c r="I20" i="2"/>
  <c r="D20" i="2"/>
  <c r="I19" i="2"/>
  <c r="L19" i="2"/>
  <c r="K19" i="2"/>
  <c r="J19" i="2"/>
  <c r="G19" i="2"/>
  <c r="F19" i="2"/>
  <c r="E19" i="2"/>
  <c r="I18" i="2"/>
  <c r="D18" i="2"/>
  <c r="I17" i="2"/>
  <c r="L17" i="2"/>
  <c r="K17" i="2"/>
  <c r="J17" i="2"/>
  <c r="G17" i="2"/>
  <c r="F17" i="2"/>
  <c r="E17" i="2"/>
  <c r="I16" i="2"/>
  <c r="D16" i="2"/>
  <c r="I15" i="2"/>
  <c r="D15" i="2"/>
  <c r="I14" i="2"/>
  <c r="D14" i="2"/>
  <c r="J13" i="2"/>
  <c r="J9" i="2" s="1"/>
  <c r="J7" i="2" s="1"/>
  <c r="I7" i="2" s="1"/>
  <c r="E13" i="2"/>
  <c r="D13" i="2" s="1"/>
  <c r="I12" i="2"/>
  <c r="D12" i="2"/>
  <c r="I11" i="2"/>
  <c r="D11" i="2"/>
  <c r="I10" i="2"/>
  <c r="D10" i="2"/>
  <c r="I9" i="2"/>
  <c r="L9" i="2"/>
  <c r="K9" i="2"/>
  <c r="G9" i="2"/>
  <c r="F9" i="2"/>
  <c r="E9" i="2"/>
  <c r="E7" i="2" s="1"/>
  <c r="M57" i="2"/>
  <c r="L7" i="2"/>
  <c r="L57" i="2" s="1"/>
  <c r="K7" i="2"/>
  <c r="K57" i="2" s="1"/>
  <c r="H57" i="2"/>
  <c r="F7" i="2"/>
  <c r="F57" i="2" s="1"/>
  <c r="J57" i="1"/>
  <c r="I57" i="1"/>
  <c r="D57" i="1"/>
  <c r="J56" i="1"/>
  <c r="I56" i="1"/>
  <c r="D56" i="1"/>
  <c r="I55" i="1"/>
  <c r="D55" i="1"/>
  <c r="I54" i="1"/>
  <c r="D54" i="1"/>
  <c r="I53" i="1"/>
  <c r="D53" i="1"/>
  <c r="J52" i="1"/>
  <c r="I52" i="1" s="1"/>
  <c r="D52" i="1"/>
  <c r="J51" i="1"/>
  <c r="I51" i="1"/>
  <c r="D51" i="1"/>
  <c r="L50" i="1"/>
  <c r="K50" i="1"/>
  <c r="J50" i="1"/>
  <c r="G50" i="1"/>
  <c r="F50" i="1"/>
  <c r="E50" i="1"/>
  <c r="D50" i="1"/>
  <c r="I49" i="1"/>
  <c r="D49" i="1"/>
  <c r="I48" i="1"/>
  <c r="D48" i="1"/>
  <c r="L47" i="1"/>
  <c r="K47" i="1"/>
  <c r="J47" i="1"/>
  <c r="G47" i="1"/>
  <c r="F47" i="1"/>
  <c r="E47" i="1"/>
  <c r="L46" i="1"/>
  <c r="K46" i="1"/>
  <c r="J46" i="1"/>
  <c r="G46" i="1"/>
  <c r="F46" i="1"/>
  <c r="E46" i="1"/>
  <c r="L45" i="1"/>
  <c r="K45" i="1"/>
  <c r="J45" i="1"/>
  <c r="G45" i="1"/>
  <c r="F45" i="1"/>
  <c r="E45" i="1"/>
  <c r="I44" i="1"/>
  <c r="D44" i="1"/>
  <c r="I43" i="1"/>
  <c r="D43" i="1"/>
  <c r="I42" i="1"/>
  <c r="D42" i="1"/>
  <c r="L41" i="1"/>
  <c r="K41" i="1"/>
  <c r="J41" i="1"/>
  <c r="I41" i="1"/>
  <c r="G41" i="1"/>
  <c r="F41" i="1"/>
  <c r="E41" i="1"/>
  <c r="I40" i="1"/>
  <c r="D40" i="1"/>
  <c r="I39" i="1"/>
  <c r="D39" i="1"/>
  <c r="I38" i="1"/>
  <c r="D38" i="1"/>
  <c r="L37" i="1"/>
  <c r="K37" i="1"/>
  <c r="J37" i="1"/>
  <c r="I37" i="1"/>
  <c r="G37" i="1"/>
  <c r="F37" i="1"/>
  <c r="E37" i="1"/>
  <c r="I36" i="1"/>
  <c r="D36" i="1"/>
  <c r="I35" i="1"/>
  <c r="D35" i="1"/>
  <c r="I34" i="1"/>
  <c r="D34" i="1"/>
  <c r="I33" i="1"/>
  <c r="D33" i="1"/>
  <c r="D32" i="1"/>
  <c r="L31" i="1"/>
  <c r="K31" i="1"/>
  <c r="J31" i="1"/>
  <c r="G31" i="1"/>
  <c r="F31" i="1"/>
  <c r="E31" i="1"/>
  <c r="I30" i="1"/>
  <c r="D30" i="1"/>
  <c r="I29" i="1"/>
  <c r="D29" i="1"/>
  <c r="L28" i="1"/>
  <c r="K28" i="1"/>
  <c r="I28" i="1" s="1"/>
  <c r="J28" i="1"/>
  <c r="G28" i="1"/>
  <c r="F28" i="1"/>
  <c r="E28" i="1"/>
  <c r="I27" i="1"/>
  <c r="D27" i="1"/>
  <c r="L26" i="1"/>
  <c r="K26" i="1"/>
  <c r="I26" i="1" s="1"/>
  <c r="J26" i="1"/>
  <c r="G26" i="1"/>
  <c r="F26" i="1"/>
  <c r="E26" i="1"/>
  <c r="I25" i="1"/>
  <c r="D25" i="1"/>
  <c r="I24" i="1"/>
  <c r="D24" i="1"/>
  <c r="I23" i="1"/>
  <c r="D23" i="1"/>
  <c r="L22" i="1"/>
  <c r="K22" i="1"/>
  <c r="J22" i="1"/>
  <c r="I22" i="1"/>
  <c r="G22" i="1"/>
  <c r="F22" i="1"/>
  <c r="E22" i="1"/>
  <c r="I21" i="1"/>
  <c r="D21" i="1"/>
  <c r="I20" i="1"/>
  <c r="D20" i="1"/>
  <c r="L19" i="1"/>
  <c r="K19" i="1"/>
  <c r="J19" i="1"/>
  <c r="I19" i="1"/>
  <c r="G19" i="1"/>
  <c r="F19" i="1"/>
  <c r="E19" i="1"/>
  <c r="L18" i="1"/>
  <c r="K18" i="1"/>
  <c r="I18" i="1" s="1"/>
  <c r="J18" i="1"/>
  <c r="G18" i="1"/>
  <c r="F18" i="1"/>
  <c r="E18" i="1"/>
  <c r="I16" i="1"/>
  <c r="L16" i="1"/>
  <c r="K16" i="1"/>
  <c r="J16" i="1"/>
  <c r="G16" i="1"/>
  <c r="D16" i="1" s="1"/>
  <c r="F16" i="1"/>
  <c r="E16" i="1"/>
  <c r="G7" i="2" l="1"/>
  <c r="G57" i="2" s="1"/>
  <c r="D57" i="2" s="1"/>
  <c r="I25" i="3"/>
  <c r="K24" i="3"/>
  <c r="F11" i="3"/>
  <c r="F32" i="3"/>
  <c r="J32" i="3"/>
  <c r="J31" i="3" s="1"/>
  <c r="J30" i="3" s="1"/>
  <c r="J29" i="3" s="1"/>
  <c r="L32" i="3"/>
  <c r="I57" i="2"/>
  <c r="I13" i="2"/>
  <c r="D48" i="2"/>
  <c r="D7" i="2"/>
  <c r="D9" i="2"/>
  <c r="D17" i="2"/>
  <c r="D19" i="2"/>
  <c r="D22" i="2"/>
  <c r="D27" i="2"/>
  <c r="D32" i="2"/>
  <c r="D38" i="2"/>
  <c r="D41" i="2"/>
  <c r="D53" i="2"/>
  <c r="I47" i="1"/>
  <c r="I31" i="1"/>
  <c r="I50" i="1"/>
  <c r="D22" i="1"/>
  <c r="D28" i="1"/>
  <c r="D31" i="1"/>
  <c r="I32" i="1"/>
  <c r="D37" i="1"/>
  <c r="D41" i="1"/>
  <c r="D45" i="1"/>
  <c r="D11" i="3" l="1"/>
  <c r="F26" i="3"/>
  <c r="F9" i="3"/>
  <c r="I32" i="3"/>
  <c r="L31" i="3"/>
  <c r="D32" i="3"/>
  <c r="F31" i="3"/>
  <c r="I24" i="3"/>
  <c r="K23" i="3"/>
  <c r="D26" i="1"/>
  <c r="D18" i="1"/>
  <c r="D47" i="1"/>
  <c r="D19" i="1"/>
  <c r="D46" i="1"/>
  <c r="I46" i="1"/>
  <c r="I45" i="1"/>
  <c r="I23" i="3" l="1"/>
  <c r="K22" i="3"/>
  <c r="D31" i="3"/>
  <c r="F30" i="3"/>
  <c r="I31" i="3"/>
  <c r="L30" i="3"/>
  <c r="D9" i="3"/>
  <c r="D26" i="3"/>
  <c r="F25" i="3"/>
  <c r="D25" i="3" l="1"/>
  <c r="F24" i="3"/>
  <c r="I30" i="3"/>
  <c r="L29" i="3"/>
  <c r="D30" i="3"/>
  <c r="F29" i="3"/>
  <c r="D29" i="3" s="1"/>
  <c r="I22" i="3"/>
  <c r="K21" i="3"/>
  <c r="I21" i="3" l="1"/>
  <c r="K20" i="3"/>
  <c r="I29" i="3"/>
  <c r="L21" i="3"/>
  <c r="L20" i="3" s="1"/>
  <c r="L7" i="3" s="1"/>
  <c r="D24" i="3"/>
  <c r="F23" i="3"/>
  <c r="D23" i="3" l="1"/>
  <c r="F22" i="3"/>
  <c r="I20" i="3"/>
  <c r="K7" i="3"/>
  <c r="I7" i="3" s="1"/>
  <c r="D22" i="3" l="1"/>
  <c r="F21" i="3"/>
  <c r="D21" i="3" l="1"/>
  <c r="F20" i="3"/>
  <c r="D20" i="3" l="1"/>
  <c r="F7" i="3"/>
  <c r="D7" i="3" s="1"/>
</calcChain>
</file>

<file path=xl/sharedStrings.xml><?xml version="1.0" encoding="utf-8"?>
<sst xmlns="http://schemas.openxmlformats.org/spreadsheetml/2006/main" count="446" uniqueCount="273">
  <si>
    <t>ОЖИДАЕМОЕ ИСПОЛНЕНИЕ БЮДЖЕТА ЛЫСОГОРСКОГО МУНИЦИПАЛЬНОГО РАЙОНА САРАТОВСКОЙ ОБЛАСТИ</t>
  </si>
  <si>
    <t>за  2024 г.</t>
  </si>
  <si>
    <t xml:space="preserve">Наименование финансового органа </t>
  </si>
  <si>
    <t>Лысогорский МР</t>
  </si>
  <si>
    <t xml:space="preserve">Наименование бюджета </t>
  </si>
  <si>
    <t>Бюджет муниципальных районов</t>
  </si>
  <si>
    <t>Периодичность: месячная, квартальная, годовая</t>
  </si>
  <si>
    <t xml:space="preserve">Единица измерения:  руб. </t>
  </si>
  <si>
    <t xml:space="preserve">                                                               1. Доходы бюджета</t>
  </si>
  <si>
    <t>Наименование 
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</si>
  <si>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</si>
  <si>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</si>
  <si>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</si>
  <si>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</si>
  <si>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</si>
  <si>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</si>
  <si>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бюджеты муниципальных районов</t>
  </si>
  <si>
    <t>бюджеты городских поселений</t>
  </si>
  <si>
    <t>бюджеты сельских поселений</t>
  </si>
  <si>
    <t>1</t>
  </si>
  <si>
    <t>2</t>
  </si>
  <si>
    <t>3</t>
  </si>
  <si>
    <t>4</t>
  </si>
  <si>
    <t>7</t>
  </si>
  <si>
    <t>13</t>
  </si>
  <si>
    <t>14</t>
  </si>
  <si>
    <t>15</t>
  </si>
  <si>
    <t>17</t>
  </si>
  <si>
    <t>20</t>
  </si>
  <si>
    <t>26</t>
  </si>
  <si>
    <t>27</t>
  </si>
  <si>
    <t>28</t>
  </si>
  <si>
    <t>Доходы бюджета - ИТОГО</t>
  </si>
  <si>
    <t>010</t>
  </si>
  <si>
    <t>х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</si>
  <si>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</si>
  <si>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</si>
  <si>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</si>
  <si>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</si>
  <si>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</si>
  <si>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</si>
  <si>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</si>
  <si>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</si>
  <si>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</si>
  <si>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НАЛОГИ НА СОВОКУПНЫЙ ДОХОД</t>
  </si>
  <si>
    <t xml:space="preserve"> 000 1050000000 0000 000</t>
  </si>
  <si>
    <t>Единый налог на вмененный доход для отдельных видов деятельности</t>
  </si>
  <si>
    <t xml:space="preserve"> 000 1050200002 0000 110</t>
  </si>
  <si>
    <t>Единый сельскохозяйственный налог</t>
  </si>
  <si>
    <t xml:space="preserve"> 000 1050300001 0000 110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</si>
  <si>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</si>
  <si>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</si>
  <si>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</si>
  <si>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</si>
  <si>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</si>
  <si>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</si>
  <si>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Транспортный налог</t>
  </si>
  <si>
    <t xml:space="preserve"> 000 1060400002 0000 110</t>
  </si>
  <si>
    <t>Транспортный налог с организаций</t>
  </si>
  <si>
    <t xml:space="preserve"> 000 1060401102 0000 110</t>
  </si>
  <si>
    <t>Транспортный налог с физических лиц</t>
  </si>
  <si>
    <t xml:space="preserve"> 000 1060401202 0000 110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</si>
  <si>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</si>
  <si>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</si>
  <si>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</si>
  <si>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</si>
  <si>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физических лиц</t>
  </si>
  <si>
    <t xml:space="preserve"> 000 1060604000 0000 110</t>
  </si>
  <si>
    <t>ГОСУДАРСТВЕННАЯ ПОШЛИНА</t>
  </si>
  <si>
    <t xml:space="preserve"> 000 1080000000 0000 000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</si>
  <si>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</si>
  <si>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</si>
  <si>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ПЛАТЕЖИ ПРИ ПОЛЬЗОВАНИИ ПРИРОДНЫМИ РЕСУРСАМИ</t>
  </si>
  <si>
    <t xml:space="preserve"> 000 1120000000 0000 000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</si>
  <si>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</si>
  <si>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</si>
  <si>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</si>
  <si>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</si>
  <si>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ДОХОДЫ ОТ ПРОДАЖИ МАТЕРИАЛЬНЫХ И НЕМАТЕРИАЛЬНЫХ АКТИВОВ</t>
  </si>
  <si>
    <t xml:space="preserve"> 000 1140000000 0000 000</t>
  </si>
  <si>
    <t>ШТРАФЫ, САНКЦИИ, ВОЗМЕЩЕНИЕ УЩЕРБА</t>
  </si>
  <si>
    <t xml:space="preserve"> 000 1160000000 0000 000</t>
  </si>
  <si>
    <t>ПРОЧИЕ НЕНАЛОГОВЫЕ ДОХОДЫ</t>
  </si>
  <si>
    <t xml:space="preserve"> 000 1170000000 0000 000</t>
  </si>
  <si>
    <t>Невыясненные поступления</t>
  </si>
  <si>
    <t xml:space="preserve"> 000 1170100000 0000 180</t>
  </si>
  <si>
    <t>Прочие неналоговые доходы</t>
  </si>
  <si>
    <t xml:space="preserve"> 000 1170500000 0000 180</t>
  </si>
  <si>
    <t>Инициативные платежи</t>
  </si>
  <si>
    <t xml:space="preserve"> 000 1171500000 0000 150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</si>
  <si>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</si>
  <si>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</si>
  <si>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</si>
  <si>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</si>
  <si>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</si>
  <si>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</si>
  <si>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</si>
  <si>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</si>
  <si>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на поддержку мер по обеспечению сбалансированности бюджетов</t>
  </si>
  <si>
    <t xml:space="preserve"> 000 2021500200 0000 150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</si>
  <si>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</si>
  <si>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000 2021600100 0000 150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</si>
  <si>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</si>
  <si>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000 2021600110 0000 150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</si>
  <si>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</si>
  <si>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 000 2021600113 0000 150</t>
  </si>
  <si>
    <t>Прочие дотации</t>
  </si>
  <si>
    <t xml:space="preserve"> 000 2021999900 0000 150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</si>
  <si>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</si>
  <si>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</si>
  <si>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Субвенции бюджетам бюджетной системы Российской Федерации</t>
  </si>
  <si>
    <t xml:space="preserve"> 000 2023000000 0000 150</t>
  </si>
  <si>
    <t>Иные межбюджетные трансферты</t>
  </si>
  <si>
    <t xml:space="preserve"> 000 2024000000 0000 150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</si>
  <si>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</si>
  <si>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</si>
  <si>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                                                          2. Расходы бюджета</t>
  </si>
  <si>
    <t>Наименование показателя</t>
  </si>
  <si>
    <t>Код строи</t>
  </si>
  <si>
    <t>Код расхода по бюджетной классификации</t>
  </si>
  <si>
    <t>Расходы бюджета - ИТОГО</t>
  </si>
  <si>
    <t>200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</si>
  <si>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</si>
  <si>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</si>
  <si>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</si>
  <si>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</si>
  <si>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</si>
  <si>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</si>
  <si>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>Судебная система</t>
  </si>
  <si>
    <t xml:space="preserve"> 000 0105 0000000000 000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</si>
  <si>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</si>
  <si>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</si>
  <si>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>Обеспечение проведения выборов и референдумов</t>
  </si>
  <si>
    <t xml:space="preserve"> 000 0107 0000000000 000</t>
  </si>
  <si>
    <t>Резервные фонды</t>
  </si>
  <si>
    <t xml:space="preserve"> 000 0111 0000000000 000</t>
  </si>
  <si>
    <t>Другие общегосударственные вопросы</t>
  </si>
  <si>
    <t xml:space="preserve"> 000 0113 0000000000 000</t>
  </si>
  <si>
    <t>НАЦИОНАЛЬНАЯ ОБОРОНА</t>
  </si>
  <si>
    <t xml:space="preserve"> 000 0200 0000000000 000</t>
  </si>
  <si>
    <t>Мобилизационная и вневойсковая подготовка</t>
  </si>
  <si>
    <t xml:space="preserve"> 000 0203 0000000000 000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</si>
  <si>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</si>
  <si>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</si>
  <si>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</si>
  <si>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</si>
  <si>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</si>
  <si>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000 0310 0000000000 000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</si>
  <si>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</si>
  <si>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</si>
  <si>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</si>
  <si>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</si>
  <si>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>Транспорт</t>
  </si>
  <si>
    <t xml:space="preserve"> 000 0408 0000000000 000</t>
  </si>
  <si>
    <t>Дорожное хозяйство (дорожные фонды)</t>
  </si>
  <si>
    <t xml:space="preserve"> 000 0409 0000000000 000</t>
  </si>
  <si>
    <t>Другие вопросы в области национальной экономики</t>
  </si>
  <si>
    <t xml:space="preserve"> 000 0412 0000000000 000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</si>
  <si>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</si>
  <si>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</si>
  <si>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</si>
  <si>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</si>
  <si>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>Коммунальное хозяйство</t>
  </si>
  <si>
    <t xml:space="preserve"> 000 0502 0000000000 000</t>
  </si>
  <si>
    <t>Благоустройство</t>
  </si>
  <si>
    <t xml:space="preserve"> 000 0503 0000000000 000</t>
  </si>
  <si>
    <t>Другие вопросы в области жилищно-коммунального хозяйства</t>
  </si>
  <si>
    <t xml:space="preserve"> 000 0505 0000000000 000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</si>
  <si>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</si>
  <si>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</si>
  <si>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</si>
  <si>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</si>
  <si>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Общее образование</t>
  </si>
  <si>
    <t xml:space="preserve"> 000 0702 0000000000 000</t>
  </si>
  <si>
    <t>Дополнительное образование детей</t>
  </si>
  <si>
    <t xml:space="preserve"> 000 0703 0000000000 000</t>
  </si>
  <si>
    <t>Молодежная политика</t>
  </si>
  <si>
    <t xml:space="preserve"> 000 0707 0000000000 000</t>
  </si>
  <si>
    <t>Другие вопросы в области образования</t>
  </si>
  <si>
    <t xml:space="preserve"> 000 0709 0000000000 000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</si>
  <si>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</si>
  <si>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</si>
  <si>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</si>
  <si>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</si>
  <si>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>Другие вопросы в области культуры, кинематографии</t>
  </si>
  <si>
    <t xml:space="preserve"> 000 0804 0000000000 000</t>
  </si>
  <si>
    <t>СОЦИАЛЬНАЯ ПОЛИТИКА</t>
  </si>
  <si>
    <t xml:space="preserve"> 000 1000 0000000000 000</t>
  </si>
  <si>
    <t>Пенсионное обеспечение</t>
  </si>
  <si>
    <t xml:space="preserve"> 000 1001 0000000000 000</t>
  </si>
  <si>
    <t>Социальное обеспечение населения</t>
  </si>
  <si>
    <t xml:space="preserve"> 000 1003 0000000000 000</t>
  </si>
  <si>
    <t>Охрана семьи и детства</t>
  </si>
  <si>
    <t xml:space="preserve"> 000 1004 0000000000 000</t>
  </si>
  <si>
    <t>ФИЗИЧЕСКАЯ КУЛЬТУРА И СПОРТ</t>
  </si>
  <si>
    <t xml:space="preserve"> 000 1100 0000000000 000</t>
  </si>
  <si>
    <t>Физическая культура</t>
  </si>
  <si>
    <t xml:space="preserve"> 000 1101 0000000000 000</t>
  </si>
  <si>
    <t>Массовый спорт</t>
  </si>
  <si>
    <t xml:space="preserve"> 000 1102 0000000000 000</t>
  </si>
  <si>
    <t>СРЕДСТВА МАССОВОЙ ИНФОРМАЦИИ</t>
  </si>
  <si>
    <t xml:space="preserve"> 000 1200 0000000000 000</t>
  </si>
  <si>
    <t>Периодическая печать и издательства</t>
  </si>
  <si>
    <t xml:space="preserve"> 000 1202 0000000000 000</t>
  </si>
  <si>
    <t>Другие вопросы в области средств массовой информации</t>
  </si>
  <si>
    <t xml:space="preserve"> 000 1204 0000000000 000</t>
  </si>
  <si>
    <t>ОБСЛУЖИВАНИЕ ГОСУДАРСТВЕННОГО (МУНИЦИПАЛЬНОГО) ДОЛГА</t>
  </si>
  <si>
    <t xml:space="preserve"> 000 1300 0000000000 000</t>
  </si>
  <si>
    <t>Обслуживание государственного (муниципального) внутреннего долга</t>
  </si>
  <si>
    <t xml:space="preserve"> 000 1301 0000000000 000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</si>
  <si>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</si>
  <si>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</si>
  <si>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</si>
  <si>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</si>
  <si>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>Прочие межбюджетные трансферты общего характера</t>
  </si>
  <si>
    <t xml:space="preserve"> 000 1403 0000000000 000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</si>
  <si>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</si>
  <si>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</si>
  <si>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</si>
  <si>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</si>
  <si>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</si>
  <si>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</si>
  <si>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</si>
  <si>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</si>
  <si>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</si>
  <si>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>Кредиты кредитных организаций в валюте Российской Федерации</t>
  </si>
  <si>
    <t xml:space="preserve"> 000 0102000000 0000 000</t>
  </si>
  <si>
    <t>Привлечение кредитов от кредитных организаций в валюте Российской Федерации</t>
  </si>
  <si>
    <t xml:space="preserve"> 000 0102000000 0000 700</t>
  </si>
  <si>
    <t>Привлечение кредитов от кредитных организаций бюджетами муниципальных районов в валюте Российской Федерации</t>
  </si>
  <si>
    <t xml:space="preserve"> 000 0102000005 0000 710</t>
  </si>
  <si>
    <t>Бюджетные кредиты из других бюджетов бюджетной системы Российской Федерации</t>
  </si>
  <si>
    <t xml:space="preserve"> 000 0103000000 0000 000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</si>
  <si>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</si>
  <si>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000 0103010000 0000 000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</si>
  <si>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</si>
  <si>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000 0103010000 0000 800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</si>
  <si>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</si>
  <si>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000 0103010005 0000 810</t>
  </si>
  <si>
    <t xml:space="preserve">источники внешнего финансирования </t>
  </si>
  <si>
    <t>620</t>
  </si>
  <si>
    <t>изменение остатков средств</t>
  </si>
  <si>
    <t>700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</si>
  <si>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</si>
  <si>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</si>
  <si>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</si>
  <si>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710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</si>
  <si>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</si>
  <si>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</si>
  <si>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</si>
  <si>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</si>
  <si>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</si>
  <si>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</si>
  <si>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районов</t>
  </si>
  <si>
    <t xml:space="preserve"> 000 0105020105 0000 510</t>
  </si>
  <si>
    <t>Увеличение прочих остатков денежных средств бюджетов сельских поселений</t>
  </si>
  <si>
    <t xml:space="preserve"> 000 0105020110 0000 510</t>
  </si>
  <si>
    <t>Увеличение прочих остатков денежных средств бюджетов городских поселений</t>
  </si>
  <si>
    <t xml:space="preserve"> 000 0105020113 0000 510</t>
  </si>
  <si>
    <t>уменьшение остатков средств, всего</t>
  </si>
  <si>
    <t>720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</si>
  <si>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</si>
  <si>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</si>
  <si>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</si>
  <si>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</si>
  <si>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</si>
  <si>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</si>
  <si>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районов</t>
  </si>
  <si>
    <t xml:space="preserve"> 000 0105020105 0000 610</t>
  </si>
  <si>
    <t>Уменьшение прочих остатков денежных средств бюджетов сельских поселений</t>
  </si>
  <si>
    <t xml:space="preserve"> 000 0105020110 0000 610</t>
  </si>
  <si>
    <t>Уменьшение прочих остатков денежных средств бюджетов городских поселений</t>
  </si>
  <si>
    <t xml:space="preserve"> 000 0105020113 0000 610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</si>
</sst>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6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7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</borders>
  <cellStyleXfs count="168">
    <xf numFmtId="0" fontId="0" fillId="0" borderId="0"/>
    <xf numFmtId="0" fontId="1" fillId="0" borderId="0"/>
    <xf numFmtId="0" fontId="3" fillId="0" borderId="0">
      <alignment horizontal="center" wrapText="1"/>
    </xf>
    <xf numFmtId="0" fontId="5" fillId="0" borderId="1"/>
    <xf numFmtId="0" fontId="5" fillId="0" borderId="0"/>
    <xf numFmtId="0" fontId="7" fillId="0" borderId="0"/>
    <xf numFmtId="0" fontId="10" fillId="0" borderId="0"/>
    <xf numFmtId="0" fontId="5" fillId="0" borderId="2"/>
    <xf numFmtId="0" fontId="12" fillId="0" borderId="3">
      <alignment horizontal="center"/>
    </xf>
    <xf numFmtId="0" fontId="12" fillId="0" borderId="0">
      <alignment horizontal="left"/>
    </xf>
    <xf numFmtId="0" fontId="14" fillId="0" borderId="0">
      <alignment horizontal="center" vertical="top"/>
    </xf>
    <xf numFmtId="49" fontId="16" fillId="0" borderId="4">
      <alignment horizontal="right"/>
    </xf>
    <xf numFmtId="49" fontId="7" fillId="0" borderId="5">
      <alignment horizontal="center"/>
    </xf>
    <xf numFmtId="49" fontId="12" fillId="0" borderId="0">
      <alignment horizontal="right"/>
    </xf>
    <xf numFmtId="0" fontId="12" fillId="0" borderId="0"/>
    <xf numFmtId="0" fontId="12" fillId="0" borderId="0">
      <alignment horizontal="center"/>
    </xf>
    <xf numFmtId="0" fontId="12" fillId="0" borderId="4">
      <alignment horizontal="right"/>
    </xf>
    <xf numFmtId="164" fontId="12" fillId="0" borderId="6">
      <alignment horizontal="center"/>
    </xf>
    <xf numFmtId="0" fontId="12" fillId="0" borderId="0">
      <alignment horizontal="right"/>
    </xf>
    <xf numFmtId="49" fontId="12" fillId="0" borderId="0"/>
    <xf numFmtId="0" fontId="12" fillId="0" borderId="7">
      <alignment horizontal="center"/>
    </xf>
    <xf numFmtId="0" fontId="12" fillId="0" borderId="1">
      <alignment wrapText="1"/>
    </xf>
    <xf numFmtId="49" fontId="12" fillId="0" borderId="8">
      <alignment horizontal="center"/>
    </xf>
    <xf numFmtId="0" fontId="12" fillId="0" borderId="9">
      <alignment wrapText="1"/>
    </xf>
    <xf numFmtId="49" fontId="12" fillId="0" borderId="6">
      <alignment horizontal="center"/>
    </xf>
    <xf numFmtId="0" fontId="12" fillId="0" borderId="10">
      <alignment horizontal="left"/>
    </xf>
    <xf numFmtId="49" fontId="12" fillId="0" borderId="10"/>
    <xf numFmtId="0" fontId="12" fillId="0" borderId="6">
      <alignment horizontal="center"/>
    </xf>
    <xf numFmtId="49" fontId="12" fillId="0" borderId="11">
      <alignment horizontal="center"/>
    </xf>
    <xf numFmtId="0" fontId="18" fillId="0" borderId="0"/>
    <xf numFmtId="0" fontId="18" fillId="0" borderId="12"/>
    <xf numFmtId="49" fontId="12" fillId="0" borderId="13">
      <alignment horizontal="center" vertical="center" wrapText="1"/>
    </xf>
    <xf numFmtId="0" fontId="7" fillId="0" borderId="17"/>
    <xf numFmtId="49" fontId="12" fillId="0" borderId="3">
      <alignment horizontal="center" vertical="center" wrapText="1"/>
    </xf>
    <xf numFmtId="0" fontId="12" fillId="0" borderId="20">
      <alignment horizontal="left" wrapText="1"/>
    </xf>
    <xf numFmtId="49" fontId="12" fillId="0" borderId="21">
      <alignment horizontal="center" wrapText="1"/>
    </xf>
    <xf numFmtId="49" fontId="12" fillId="0" borderId="22">
      <alignment horizontal="center"/>
    </xf>
    <xf numFmtId="4" fontId="12" fillId="0" borderId="13">
      <alignment horizontal="right"/>
    </xf>
    <xf numFmtId="0" fontId="7" fillId="0" borderId="24"/>
    <xf numFmtId="0" fontId="12" fillId="0" borderId="25">
      <alignment horizontal="left" wrapText="1" indent="1"/>
    </xf>
    <xf numFmtId="49" fontId="12" fillId="0" borderId="26">
      <alignment horizontal="center" wrapText="1"/>
    </xf>
    <xf numFmtId="49" fontId="12" fillId="0" borderId="27">
      <alignment horizontal="center"/>
    </xf>
    <xf numFmtId="0" fontId="12" fillId="0" borderId="30">
      <alignment horizontal="left" wrapText="1" indent="2"/>
    </xf>
    <xf numFmtId="49" fontId="12" fillId="0" borderId="31">
      <alignment horizontal="center"/>
    </xf>
    <xf numFmtId="49" fontId="12" fillId="0" borderId="13">
      <alignment horizontal="center"/>
    </xf>
    <xf numFmtId="0" fontId="12" fillId="2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1" fillId="0" borderId="1"/>
    <xf numFmtId="0" fontId="12" fillId="0" borderId="32">
      <alignment horizontal="left" wrapText="1" indent="1"/>
    </xf>
    <xf numFmtId="0" fontId="12" fillId="0" borderId="25">
      <alignment horizontal="left" wrapText="1"/>
    </xf>
    <xf numFmtId="0" fontId="12" fillId="0" borderId="25">
      <alignment horizontal="left" wrapText="1" indent="2"/>
    </xf>
    <xf numFmtId="0" fontId="7" fillId="0" borderId="10"/>
    <xf numFmtId="0" fontId="12" fillId="0" borderId="0">
      <alignment horizontal="center" wrapText="1"/>
    </xf>
    <xf numFmtId="49" fontId="12" fillId="0" borderId="1">
      <alignment horizontal="left"/>
    </xf>
    <xf numFmtId="49" fontId="12" fillId="0" borderId="33">
      <alignment horizontal="center" wrapText="1"/>
    </xf>
    <xf numFmtId="49" fontId="12" fillId="0" borderId="33">
      <alignment horizontal="center"/>
    </xf>
    <xf numFmtId="0" fontId="1" fillId="0" borderId="0">
      <alignment horizontal="center"/>
    </xf>
    <xf numFmtId="49" fontId="12" fillId="0" borderId="34">
      <alignment horizontal="center"/>
    </xf>
    <xf numFmtId="0" fontId="12" fillId="0" borderId="35">
      <alignment horizontal="left" wrapText="1" indent="1"/>
    </xf>
    <xf numFmtId="0" fontId="12" fillId="0" borderId="36">
      <alignment horizontal="left" wrapText="1"/>
    </xf>
    <xf numFmtId="0" fontId="12" fillId="0" borderId="36">
      <alignment horizontal="left" wrapText="1" indent="2"/>
    </xf>
    <xf numFmtId="0" fontId="7" fillId="0" borderId="27"/>
    <xf numFmtId="0" fontId="7" fillId="0" borderId="37"/>
    <xf numFmtId="0" fontId="1" fillId="0" borderId="38">
      <alignment horizontal="center" vertical="center" textRotation="90" wrapText="1"/>
    </xf>
    <xf numFmtId="0" fontId="1" fillId="0" borderId="10">
      <alignment horizontal="center" vertical="center" textRotation="90" wrapText="1"/>
    </xf>
    <xf numFmtId="0" fontId="12" fillId="0" borderId="0">
      <alignment vertical="center"/>
    </xf>
    <xf numFmtId="0" fontId="1" fillId="0" borderId="1">
      <alignment horizontal="center" vertical="center" textRotation="90" wrapText="1"/>
    </xf>
    <xf numFmtId="0" fontId="1" fillId="0" borderId="10">
      <alignment horizontal="center" vertical="center" textRotation="90"/>
    </xf>
    <xf numFmtId="0" fontId="1" fillId="0" borderId="1">
      <alignment horizontal="center" vertical="center" textRotation="90"/>
    </xf>
    <xf numFmtId="0" fontId="1" fillId="0" borderId="38">
      <alignment horizontal="center" vertical="center" textRotation="90"/>
    </xf>
    <xf numFmtId="0" fontId="1" fillId="0" borderId="13">
      <alignment horizontal="center" vertical="center" textRotation="90"/>
    </xf>
    <xf numFmtId="0" fontId="20" fillId="0" borderId="1">
      <alignment wrapText="1"/>
    </xf>
    <xf numFmtId="0" fontId="20" fillId="0" borderId="10">
      <alignment wrapText="1"/>
    </xf>
    <xf numFmtId="0" fontId="12" fillId="0" borderId="13">
      <alignment horizontal="center" vertical="top" wrapText="1"/>
    </xf>
    <xf numFmtId="0" fontId="1" fillId="0" borderId="39"/>
    <xf numFmtId="49" fontId="21" fillId="0" borderId="40">
      <alignment horizontal="left" vertical="center" wrapText="1"/>
    </xf>
    <xf numFmtId="49" fontId="12" fillId="0" borderId="41">
      <alignment horizontal="left" vertical="center" wrapText="1" indent="2"/>
    </xf>
    <xf numFmtId="49" fontId="12" fillId="0" borderId="42">
      <alignment horizontal="left" vertical="center" wrapText="1" indent="3"/>
    </xf>
    <xf numFmtId="49" fontId="12" fillId="0" borderId="40">
      <alignment horizontal="left" vertical="center" wrapText="1" indent="3"/>
    </xf>
    <xf numFmtId="49" fontId="12" fillId="0" borderId="43">
      <alignment horizontal="left" vertical="center" wrapText="1" indent="3"/>
    </xf>
    <xf numFmtId="0" fontId="21" fillId="0" borderId="39">
      <alignment horizontal="left" vertical="center" wrapText="1"/>
    </xf>
    <xf numFmtId="49" fontId="12" fillId="0" borderId="1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">
      <alignment horizontal="left" vertical="center" wrapText="1" indent="3"/>
    </xf>
    <xf numFmtId="49" fontId="21" fillId="0" borderId="39">
      <alignment horizontal="left" vertical="center" wrapText="1"/>
    </xf>
    <xf numFmtId="0" fontId="12" fillId="0" borderId="40">
      <alignment horizontal="left" vertical="center" wrapText="1"/>
    </xf>
    <xf numFmtId="0" fontId="12" fillId="0" borderId="43">
      <alignment horizontal="left" vertical="center" wrapText="1"/>
    </xf>
    <xf numFmtId="49" fontId="12" fillId="0" borderId="40">
      <alignment horizontal="left" vertical="center" wrapText="1"/>
    </xf>
    <xf numFmtId="49" fontId="12" fillId="0" borderId="43">
      <alignment horizontal="left" vertical="center" wrapText="1"/>
    </xf>
    <xf numFmtId="49" fontId="1" fillId="0" borderId="21">
      <alignment horizontal="center"/>
    </xf>
    <xf numFmtId="49" fontId="1" fillId="0" borderId="31">
      <alignment horizontal="center" vertical="center" wrapText="1"/>
    </xf>
    <xf numFmtId="49" fontId="12" fillId="0" borderId="26">
      <alignment horizontal="center" vertical="center" wrapText="1"/>
    </xf>
    <xf numFmtId="49" fontId="12" fillId="0" borderId="33">
      <alignment horizontal="center" vertical="center" wrapText="1"/>
    </xf>
    <xf numFmtId="49" fontId="12" fillId="0" borderId="31">
      <alignment horizontal="center" vertical="center" wrapText="1"/>
    </xf>
    <xf numFmtId="49" fontId="12" fillId="0" borderId="44">
      <alignment horizontal="center" vertical="center" wrapText="1"/>
    </xf>
    <xf numFmtId="49" fontId="12" fillId="0" borderId="12">
      <alignment horizontal="center" vertical="center" wrapText="1"/>
    </xf>
    <xf numFmtId="49" fontId="12" fillId="0" borderId="0">
      <alignment horizontal="center" vertical="center" wrapText="1"/>
    </xf>
    <xf numFmtId="49" fontId="12" fillId="0" borderId="1">
      <alignment horizontal="center" vertical="center" wrapText="1"/>
    </xf>
    <xf numFmtId="49" fontId="1" fillId="0" borderId="21">
      <alignment horizontal="center" vertical="center" wrapText="1"/>
    </xf>
    <xf numFmtId="0" fontId="1" fillId="0" borderId="21">
      <alignment horizontal="center" vertical="center"/>
    </xf>
    <xf numFmtId="0" fontId="12" fillId="0" borderId="26">
      <alignment horizontal="center" vertical="center"/>
    </xf>
    <xf numFmtId="0" fontId="12" fillId="0" borderId="33">
      <alignment horizontal="center" vertical="center"/>
    </xf>
    <xf numFmtId="0" fontId="12" fillId="0" borderId="31">
      <alignment horizontal="center" vertical="center"/>
    </xf>
    <xf numFmtId="0" fontId="1" fillId="0" borderId="31">
      <alignment horizontal="center" vertical="center"/>
    </xf>
    <xf numFmtId="0" fontId="12" fillId="0" borderId="44">
      <alignment horizontal="center" vertical="center"/>
    </xf>
    <xf numFmtId="49" fontId="1" fillId="0" borderId="21">
      <alignment horizontal="center" vertical="center"/>
    </xf>
    <xf numFmtId="49" fontId="12" fillId="0" borderId="26">
      <alignment horizontal="center" vertical="center"/>
    </xf>
    <xf numFmtId="49" fontId="12" fillId="0" borderId="33">
      <alignment horizontal="center" vertical="center"/>
    </xf>
    <xf numFmtId="49" fontId="12" fillId="0" borderId="31">
      <alignment horizontal="center" vertical="center"/>
    </xf>
    <xf numFmtId="49" fontId="12" fillId="0" borderId="44">
      <alignment horizontal="center" vertical="center"/>
    </xf>
    <xf numFmtId="49" fontId="12" fillId="0" borderId="13">
      <alignment horizontal="center" vertical="top" wrapText="1"/>
    </xf>
    <xf numFmtId="0" fontId="12" fillId="0" borderId="27"/>
    <xf numFmtId="4" fontId="12" fillId="0" borderId="3">
      <alignment horizontal="right"/>
    </xf>
    <xf numFmtId="4" fontId="12" fillId="0" borderId="12">
      <alignment horizontal="right"/>
    </xf>
    <xf numFmtId="4" fontId="12" fillId="0" borderId="0">
      <alignment horizontal="right" shrinkToFit="1"/>
    </xf>
    <xf numFmtId="4" fontId="12" fillId="0" borderId="1">
      <alignment horizontal="right"/>
    </xf>
    <xf numFmtId="49" fontId="12" fillId="0" borderId="1">
      <alignment horizontal="center" wrapText="1"/>
    </xf>
    <xf numFmtId="0" fontId="12" fillId="0" borderId="10">
      <alignment horizontal="center"/>
    </xf>
    <xf numFmtId="0" fontId="22" fillId="0" borderId="1"/>
    <xf numFmtId="0" fontId="22" fillId="0" borderId="10"/>
    <xf numFmtId="0" fontId="12" fillId="0" borderId="1">
      <alignment horizontal="center"/>
    </xf>
    <xf numFmtId="49" fontId="12" fillId="0" borderId="10">
      <alignment horizontal="center"/>
    </xf>
    <xf numFmtId="49" fontId="12" fillId="0" borderId="0">
      <alignment horizontal="left"/>
    </xf>
    <xf numFmtId="4" fontId="12" fillId="0" borderId="27">
      <alignment horizontal="right"/>
    </xf>
    <xf numFmtId="0" fontId="12" fillId="0" borderId="13">
      <alignment horizontal="center" vertical="top"/>
    </xf>
    <xf numFmtId="4" fontId="12" fillId="0" borderId="37">
      <alignment horizontal="right"/>
    </xf>
    <xf numFmtId="4" fontId="12" fillId="0" borderId="45">
      <alignment horizontal="right"/>
    </xf>
    <xf numFmtId="0" fontId="12" fillId="0" borderId="37"/>
    <xf numFmtId="0" fontId="20" fillId="0" borderId="13">
      <alignment wrapText="1"/>
    </xf>
    <xf numFmtId="0" fontId="18" fillId="0" borderId="24"/>
    <xf numFmtId="0" fontId="7" fillId="3" borderId="0"/>
    <xf numFmtId="0" fontId="18" fillId="0" borderId="0"/>
    <xf numFmtId="0" fontId="12" fillId="0" borderId="12"/>
    <xf numFmtId="4" fontId="12" fillId="0" borderId="30">
      <alignment horizontal="right"/>
    </xf>
    <xf numFmtId="49" fontId="12" fillId="0" borderId="37">
      <alignment horizontal="center"/>
    </xf>
    <xf numFmtId="0" fontId="12" fillId="0" borderId="46">
      <alignment horizontal="left" wrapText="1"/>
    </xf>
    <xf numFmtId="0" fontId="12" fillId="0" borderId="36">
      <alignment horizontal="left" wrapText="1" indent="1"/>
    </xf>
    <xf numFmtId="0" fontId="12" fillId="0" borderId="47">
      <alignment horizontal="left" wrapText="1" indent="2"/>
    </xf>
    <xf numFmtId="0" fontId="12" fillId="2" borderId="12"/>
    <xf numFmtId="0" fontId="3" fillId="0" borderId="0">
      <alignment horizontal="left" wrapText="1"/>
    </xf>
    <xf numFmtId="49" fontId="7" fillId="0" borderId="0"/>
    <xf numFmtId="0" fontId="12" fillId="0" borderId="0">
      <alignment horizontal="left" wrapText="1"/>
    </xf>
    <xf numFmtId="0" fontId="12" fillId="0" borderId="1">
      <alignment horizontal="left"/>
    </xf>
    <xf numFmtId="0" fontId="12" fillId="0" borderId="32">
      <alignment horizontal="left" wrapText="1"/>
    </xf>
    <xf numFmtId="0" fontId="12" fillId="0" borderId="9"/>
    <xf numFmtId="0" fontId="1" fillId="0" borderId="47">
      <alignment horizontal="left" wrapText="1"/>
    </xf>
    <xf numFmtId="49" fontId="12" fillId="0" borderId="0">
      <alignment horizontal="center" wrapText="1"/>
    </xf>
    <xf numFmtId="49" fontId="12" fillId="0" borderId="31">
      <alignment horizontal="center" wrapText="1"/>
    </xf>
    <xf numFmtId="0" fontId="12" fillId="0" borderId="48"/>
    <xf numFmtId="0" fontId="12" fillId="0" borderId="49">
      <alignment horizontal="center" wrapText="1"/>
    </xf>
    <xf numFmtId="0" fontId="7" fillId="0" borderId="12"/>
    <xf numFmtId="49" fontId="12" fillId="0" borderId="0">
      <alignment horizontal="center"/>
    </xf>
    <xf numFmtId="49" fontId="12" fillId="0" borderId="22">
      <alignment horizontal="center" wrapText="1"/>
    </xf>
    <xf numFmtId="49" fontId="12" fillId="0" borderId="50">
      <alignment horizontal="center" wrapText="1"/>
    </xf>
    <xf numFmtId="49" fontId="12" fillId="0" borderId="1"/>
    <xf numFmtId="4" fontId="12" fillId="0" borderId="34">
      <alignment horizontal="right"/>
    </xf>
    <xf numFmtId="4" fontId="12" fillId="0" borderId="22">
      <alignment horizontal="right"/>
    </xf>
    <xf numFmtId="4" fontId="12" fillId="0" borderId="51">
      <alignment horizontal="right"/>
    </xf>
    <xf numFmtId="49" fontId="12" fillId="0" borderId="30">
      <alignment horizontal="center"/>
    </xf>
    <xf numFmtId="4" fontId="12" fillId="0" borderId="52">
      <alignment horizontal="right"/>
    </xf>
    <xf numFmtId="0" fontId="12" fillId="0" borderId="35">
      <alignment horizontal="left" wrapText="1"/>
    </xf>
    <xf numFmtId="0" fontId="1" fillId="0" borderId="6">
      <alignment horizontal="left" wrapText="1"/>
    </xf>
    <xf numFmtId="0" fontId="12" fillId="0" borderId="1"/>
    <xf numFmtId="0" fontId="7" fillId="0" borderId="1"/>
  </cellStyleXfs>
  <cellXfs count="155">
    <xf numFmtId="0" fontId="0" fillId="0" borderId="0" xfId="0"/>
    <xf numFmtId="0" fontId="2" fillId="0" borderId="0" xfId="1" applyFont="1"/>
    <xf numFmtId="0" fontId="4" fillId="0" borderId="0" xfId="2" applyFont="1">
      <alignment horizontal="center" wrapText="1"/>
    </xf>
    <xf numFmtId="0" fontId="4" fillId="0" borderId="0" xfId="2" applyFont="1">
      <alignment horizontal="center" wrapText="1"/>
    </xf>
    <xf numFmtId="0" fontId="6" fillId="0" borderId="0" xfId="3" applyFont="1" applyBorder="1"/>
    <xf numFmtId="0" fontId="6" fillId="0" borderId="0" xfId="4" applyFont="1"/>
    <xf numFmtId="0" fontId="8" fillId="0" borderId="0" xfId="5" applyFont="1"/>
    <xf numFmtId="0" fontId="7" fillId="0" borderId="0" xfId="5"/>
    <xf numFmtId="0" fontId="0" fillId="0" borderId="0" xfId="0" applyProtection="1">
      <protection locked="0"/>
    </xf>
    <xf numFmtId="0" fontId="11" fillId="0" borderId="0" xfId="6" applyFont="1"/>
    <xf numFmtId="0" fontId="6" fillId="0" borderId="0" xfId="7" applyFont="1" applyBorder="1"/>
    <xf numFmtId="0" fontId="13" fillId="0" borderId="0" xfId="8" applyFont="1" applyBorder="1">
      <alignment horizontal="center"/>
    </xf>
    <xf numFmtId="0" fontId="13" fillId="0" borderId="0" xfId="9" applyFont="1">
      <alignment horizontal="left"/>
    </xf>
    <xf numFmtId="0" fontId="15" fillId="0" borderId="0" xfId="10" applyFont="1">
      <alignment horizontal="center" vertical="top"/>
    </xf>
    <xf numFmtId="49" fontId="17" fillId="0" borderId="0" xfId="11" applyFont="1" applyBorder="1">
      <alignment horizontal="right"/>
    </xf>
    <xf numFmtId="49" fontId="8" fillId="0" borderId="0" xfId="12" applyFont="1" applyBorder="1">
      <alignment horizontal="center"/>
    </xf>
    <xf numFmtId="49" fontId="13" fillId="0" borderId="0" xfId="13" applyFont="1">
      <alignment horizontal="right"/>
    </xf>
    <xf numFmtId="0" fontId="17" fillId="0" borderId="0" xfId="14" applyFont="1"/>
    <xf numFmtId="0" fontId="17" fillId="0" borderId="0" xfId="15" applyFont="1">
      <alignment horizontal="center"/>
    </xf>
    <xf numFmtId="0" fontId="17" fillId="0" borderId="0" xfId="16" applyFont="1" applyBorder="1">
      <alignment horizontal="right"/>
    </xf>
    <xf numFmtId="164" fontId="17" fillId="0" borderId="0" xfId="17" applyFont="1" applyBorder="1">
      <alignment horizontal="center"/>
    </xf>
    <xf numFmtId="0" fontId="17" fillId="0" borderId="0" xfId="18" applyFont="1">
      <alignment horizontal="right"/>
    </xf>
    <xf numFmtId="0" fontId="17" fillId="0" borderId="0" xfId="5" applyFont="1"/>
    <xf numFmtId="0" fontId="17" fillId="0" borderId="0" xfId="9" applyFont="1">
      <alignment horizontal="left"/>
    </xf>
    <xf numFmtId="49" fontId="17" fillId="0" borderId="0" xfId="19" applyFont="1"/>
    <xf numFmtId="0" fontId="17" fillId="0" borderId="0" xfId="20" applyFont="1" applyBorder="1">
      <alignment horizontal="center"/>
    </xf>
    <xf numFmtId="49" fontId="17" fillId="0" borderId="0" xfId="13" applyFont="1">
      <alignment horizontal="right"/>
    </xf>
    <xf numFmtId="0" fontId="17" fillId="0" borderId="1" xfId="21" applyFont="1">
      <alignment wrapText="1"/>
    </xf>
    <xf numFmtId="49" fontId="17" fillId="0" borderId="0" xfId="22" applyFont="1" applyBorder="1">
      <alignment horizontal="center"/>
    </xf>
    <xf numFmtId="0" fontId="17" fillId="0" borderId="9" xfId="23" applyFont="1">
      <alignment wrapText="1"/>
    </xf>
    <xf numFmtId="49" fontId="17" fillId="0" borderId="0" xfId="24" applyFont="1" applyBorder="1">
      <alignment horizontal="center"/>
    </xf>
    <xf numFmtId="0" fontId="17" fillId="0" borderId="10" xfId="25" applyFont="1">
      <alignment horizontal="left"/>
    </xf>
    <xf numFmtId="49" fontId="17" fillId="0" borderId="10" xfId="26" applyFont="1"/>
    <xf numFmtId="0" fontId="17" fillId="0" borderId="0" xfId="27" applyFont="1" applyBorder="1">
      <alignment horizontal="center"/>
    </xf>
    <xf numFmtId="49" fontId="17" fillId="0" borderId="0" xfId="28" applyFont="1" applyBorder="1">
      <alignment horizontal="center"/>
    </xf>
    <xf numFmtId="0" fontId="17" fillId="0" borderId="0" xfId="29" applyFont="1"/>
    <xf numFmtId="0" fontId="17" fillId="0" borderId="0" xfId="30" applyFont="1" applyBorder="1"/>
    <xf numFmtId="0" fontId="19" fillId="0" borderId="0" xfId="1" applyFont="1"/>
    <xf numFmtId="49" fontId="17" fillId="0" borderId="13" xfId="31" applyFont="1">
      <alignment horizontal="center" vertical="center" wrapText="1"/>
    </xf>
    <xf numFmtId="49" fontId="17" fillId="0" borderId="14" xfId="31" applyFont="1" applyBorder="1">
      <alignment horizontal="center" vertical="center" wrapText="1"/>
    </xf>
    <xf numFmtId="49" fontId="17" fillId="0" borderId="15" xfId="31" applyFont="1" applyBorder="1">
      <alignment horizontal="center" vertical="center" wrapText="1"/>
    </xf>
    <xf numFmtId="49" fontId="17" fillId="0" borderId="16" xfId="31" applyFont="1" applyBorder="1">
      <alignment horizontal="center" vertical="center" wrapText="1"/>
    </xf>
    <xf numFmtId="0" fontId="7" fillId="0" borderId="0" xfId="32" applyBorder="1"/>
    <xf numFmtId="49" fontId="17" fillId="0" borderId="18" xfId="31" applyFont="1" applyBorder="1">
      <alignment horizontal="center" vertical="center" wrapText="1"/>
    </xf>
    <xf numFmtId="49" fontId="17" fillId="0" borderId="13" xfId="31" applyFont="1">
      <alignment horizontal="center" vertical="center" wrapText="1"/>
    </xf>
    <xf numFmtId="49" fontId="17" fillId="0" borderId="14" xfId="31" applyFont="1" applyBorder="1">
      <alignment horizontal="center" vertical="center" wrapText="1"/>
    </xf>
    <xf numFmtId="49" fontId="17" fillId="0" borderId="19" xfId="33" applyFont="1" applyBorder="1">
      <alignment horizontal="center" vertical="center" wrapText="1"/>
    </xf>
    <xf numFmtId="0" fontId="17" fillId="0" borderId="20" xfId="34" applyFont="1">
      <alignment horizontal="left" wrapText="1"/>
    </xf>
    <xf numFmtId="49" fontId="17" fillId="0" borderId="21" xfId="35" applyFont="1">
      <alignment horizontal="center" wrapText="1"/>
    </xf>
    <xf numFmtId="49" fontId="17" fillId="0" borderId="23" xfId="36" applyFont="1" applyBorder="1">
      <alignment horizontal="center"/>
    </xf>
    <xf numFmtId="0" fontId="7" fillId="0" borderId="0" xfId="38" applyBorder="1"/>
    <xf numFmtId="0" fontId="17" fillId="0" borderId="25" xfId="39" applyFont="1">
      <alignment horizontal="left" wrapText="1" indent="1"/>
    </xf>
    <xf numFmtId="49" fontId="17" fillId="0" borderId="26" xfId="40" applyFont="1">
      <alignment horizontal="center" wrapText="1"/>
    </xf>
    <xf numFmtId="49" fontId="17" fillId="0" borderId="28" xfId="41" applyFont="1" applyBorder="1">
      <alignment horizontal="center"/>
    </xf>
    <xf numFmtId="0" fontId="17" fillId="0" borderId="30" xfId="42" applyFont="1">
      <alignment horizontal="left" wrapText="1" indent="2"/>
    </xf>
    <xf numFmtId="49" fontId="17" fillId="0" borderId="31" xfId="43" applyFont="1">
      <alignment horizontal="center"/>
    </xf>
    <xf numFmtId="49" fontId="17" fillId="0" borderId="14" xfId="44" applyFont="1" applyBorder="1">
      <alignment horizontal="center"/>
    </xf>
    <xf numFmtId="0" fontId="12" fillId="0" borderId="0" xfId="14"/>
    <xf numFmtId="0" fontId="12" fillId="2" borderId="0" xfId="45"/>
    <xf numFmtId="0" fontId="12" fillId="0" borderId="0" xfId="145">
      <alignment horizontal="left" wrapText="1"/>
    </xf>
    <xf numFmtId="49" fontId="12" fillId="0" borderId="0" xfId="150">
      <alignment horizontal="center" wrapText="1"/>
    </xf>
    <xf numFmtId="49" fontId="12" fillId="0" borderId="0" xfId="155">
      <alignment horizontal="center"/>
    </xf>
    <xf numFmtId="0" fontId="7" fillId="0" borderId="24" xfId="38"/>
    <xf numFmtId="0" fontId="7" fillId="0" borderId="12" xfId="154"/>
    <xf numFmtId="0" fontId="12" fillId="0" borderId="12" xfId="136"/>
    <xf numFmtId="4" fontId="0" fillId="0" borderId="0" xfId="0" applyNumberFormat="1" applyProtection="1">
      <protection locked="0"/>
    </xf>
    <xf numFmtId="0" fontId="12" fillId="0" borderId="0" xfId="56">
      <alignment horizontal="center" wrapText="1"/>
    </xf>
    <xf numFmtId="49" fontId="17" fillId="0" borderId="27" xfId="33" applyFont="1" applyBorder="1">
      <alignment horizontal="center" vertical="center" wrapText="1"/>
    </xf>
    <xf numFmtId="49" fontId="17" fillId="0" borderId="58" xfId="31" applyFont="1" applyBorder="1">
      <alignment horizontal="center" vertical="center" wrapText="1"/>
    </xf>
    <xf numFmtId="49" fontId="17" fillId="0" borderId="13" xfId="31" applyFont="1" applyBorder="1">
      <alignment horizontal="center" vertical="center" wrapText="1"/>
    </xf>
    <xf numFmtId="49" fontId="17" fillId="0" borderId="65" xfId="31" applyFont="1" applyBorder="1">
      <alignment horizontal="center" vertical="center" wrapText="1"/>
    </xf>
    <xf numFmtId="49" fontId="17" fillId="0" borderId="3" xfId="33" applyFont="1" applyBorder="1">
      <alignment horizontal="center" vertical="center" wrapText="1"/>
    </xf>
    <xf numFmtId="49" fontId="17" fillId="0" borderId="60" xfId="33" applyFont="1" applyBorder="1">
      <alignment horizontal="center" vertical="center" wrapText="1"/>
    </xf>
    <xf numFmtId="49" fontId="17" fillId="0" borderId="29" xfId="33" applyFont="1" applyBorder="1">
      <alignment horizontal="center" vertical="center" wrapText="1"/>
    </xf>
    <xf numFmtId="4" fontId="17" fillId="0" borderId="15" xfId="37" applyFont="1" applyBorder="1">
      <alignment horizontal="right"/>
    </xf>
    <xf numFmtId="4" fontId="17" fillId="0" borderId="16" xfId="37" applyFont="1" applyBorder="1">
      <alignment horizontal="right"/>
    </xf>
    <xf numFmtId="4" fontId="17" fillId="0" borderId="71" xfId="37" applyFont="1" applyBorder="1">
      <alignment horizontal="right"/>
    </xf>
    <xf numFmtId="4" fontId="17" fillId="0" borderId="72" xfId="0" applyNumberFormat="1" applyFont="1" applyBorder="1" applyAlignment="1">
      <alignment horizontal="right"/>
    </xf>
    <xf numFmtId="4" fontId="17" fillId="0" borderId="18" xfId="37" applyFont="1" applyBorder="1">
      <alignment horizontal="right"/>
    </xf>
    <xf numFmtId="4" fontId="17" fillId="0" borderId="13" xfId="37" applyFont="1" applyBorder="1">
      <alignment horizontal="right"/>
    </xf>
    <xf numFmtId="4" fontId="17" fillId="0" borderId="14" xfId="37" applyFont="1" applyBorder="1">
      <alignment horizontal="right"/>
    </xf>
    <xf numFmtId="4" fontId="17" fillId="0" borderId="66" xfId="0" applyNumberFormat="1" applyFont="1" applyBorder="1" applyAlignment="1">
      <alignment horizontal="right"/>
    </xf>
    <xf numFmtId="49" fontId="17" fillId="0" borderId="29" xfId="41" applyFont="1" applyBorder="1">
      <alignment horizontal="center"/>
    </xf>
    <xf numFmtId="49" fontId="17" fillId="0" borderId="27" xfId="41" applyFont="1" applyBorder="1">
      <alignment horizontal="center"/>
    </xf>
    <xf numFmtId="4" fontId="17" fillId="0" borderId="66" xfId="0" applyNumberFormat="1" applyFont="1" applyBorder="1" applyAlignment="1">
      <alignment horizontal="center"/>
    </xf>
    <xf numFmtId="4" fontId="17" fillId="0" borderId="67" xfId="37" applyFont="1" applyBorder="1">
      <alignment horizontal="right"/>
    </xf>
    <xf numFmtId="4" fontId="17" fillId="0" borderId="68" xfId="37" applyFont="1" applyBorder="1">
      <alignment horizontal="right"/>
    </xf>
    <xf numFmtId="4" fontId="17" fillId="0" borderId="69" xfId="37" applyFont="1" applyBorder="1">
      <alignment horizontal="right"/>
    </xf>
    <xf numFmtId="4" fontId="17" fillId="0" borderId="70" xfId="0" applyNumberFormat="1" applyFont="1" applyBorder="1" applyAlignment="1">
      <alignment horizontal="right"/>
    </xf>
    <xf numFmtId="4" fontId="17" fillId="0" borderId="15" xfId="159" applyFont="1" applyBorder="1">
      <alignment horizontal="right"/>
    </xf>
    <xf numFmtId="4" fontId="17" fillId="0" borderId="16" xfId="159" applyFont="1" applyBorder="1">
      <alignment horizontal="right"/>
    </xf>
    <xf numFmtId="4" fontId="17" fillId="0" borderId="71" xfId="159" applyFont="1" applyBorder="1">
      <alignment horizontal="right"/>
    </xf>
    <xf numFmtId="4" fontId="17" fillId="0" borderId="72" xfId="0" applyNumberFormat="1" applyFont="1" applyBorder="1" applyAlignment="1">
      <alignment horizontal="right" vertical="center"/>
    </xf>
    <xf numFmtId="49" fontId="17" fillId="0" borderId="18" xfId="44" applyFont="1" applyBorder="1">
      <alignment horizontal="center"/>
    </xf>
    <xf numFmtId="49" fontId="17" fillId="0" borderId="13" xfId="44" applyFont="1" applyBorder="1">
      <alignment horizontal="center"/>
    </xf>
    <xf numFmtId="4" fontId="17" fillId="0" borderId="66" xfId="0" applyNumberFormat="1" applyFont="1" applyBorder="1" applyAlignment="1">
      <alignment horizontal="center" vertical="center"/>
    </xf>
    <xf numFmtId="4" fontId="17" fillId="0" borderId="66" xfId="0" applyNumberFormat="1" applyFont="1" applyBorder="1" applyAlignment="1">
      <alignment horizontal="right" vertical="center"/>
    </xf>
    <xf numFmtId="4" fontId="17" fillId="0" borderId="70" xfId="0" applyNumberFormat="1" applyFont="1" applyBorder="1" applyAlignment="1">
      <alignment horizontal="right" vertical="center"/>
    </xf>
    <xf numFmtId="4" fontId="17" fillId="0" borderId="55" xfId="159" applyFont="1" applyBorder="1">
      <alignment horizontal="right"/>
    </xf>
    <xf numFmtId="4" fontId="17" fillId="0" borderId="64" xfId="159" applyFont="1" applyBorder="1">
      <alignment horizontal="right"/>
    </xf>
    <xf numFmtId="4" fontId="17" fillId="0" borderId="62" xfId="159" applyFont="1" applyBorder="1">
      <alignment horizontal="right"/>
    </xf>
    <xf numFmtId="4" fontId="17" fillId="0" borderId="74" xfId="37" applyFont="1" applyBorder="1">
      <alignment horizontal="right"/>
    </xf>
    <xf numFmtId="4" fontId="17" fillId="0" borderId="58" xfId="37" applyFont="1" applyBorder="1">
      <alignment horizontal="right"/>
    </xf>
    <xf numFmtId="4" fontId="17" fillId="0" borderId="75" xfId="37" applyFont="1" applyBorder="1">
      <alignment horizontal="right"/>
    </xf>
    <xf numFmtId="49" fontId="17" fillId="0" borderId="60" xfId="41" applyFont="1" applyBorder="1">
      <alignment horizontal="center"/>
    </xf>
    <xf numFmtId="4" fontId="17" fillId="0" borderId="55" xfId="37" applyFont="1" applyBorder="1">
      <alignment horizontal="right"/>
    </xf>
    <xf numFmtId="4" fontId="17" fillId="0" borderId="34" xfId="159" applyFont="1" applyBorder="1">
      <alignment horizontal="right"/>
    </xf>
    <xf numFmtId="4" fontId="17" fillId="0" borderId="61" xfId="159" applyFont="1" applyBorder="1">
      <alignment horizontal="right"/>
    </xf>
    <xf numFmtId="4" fontId="17" fillId="0" borderId="29" xfId="37" applyFont="1" applyBorder="1">
      <alignment horizontal="right"/>
    </xf>
    <xf numFmtId="4" fontId="17" fillId="0" borderId="76" xfId="37" applyFont="1" applyBorder="1">
      <alignment horizontal="right"/>
    </xf>
    <xf numFmtId="4" fontId="17" fillId="0" borderId="63" xfId="159" applyFont="1" applyBorder="1">
      <alignment horizontal="right"/>
    </xf>
    <xf numFmtId="4" fontId="17" fillId="0" borderId="65" xfId="37" applyFont="1" applyBorder="1">
      <alignment horizontal="right"/>
    </xf>
    <xf numFmtId="0" fontId="17" fillId="0" borderId="27" xfId="65" applyFont="1" applyBorder="1"/>
    <xf numFmtId="0" fontId="17" fillId="0" borderId="60" xfId="65" applyFont="1" applyBorder="1"/>
    <xf numFmtId="0" fontId="17" fillId="0" borderId="0" xfId="15" applyFont="1">
      <alignment horizontal="center"/>
    </xf>
    <xf numFmtId="0" fontId="17" fillId="0" borderId="1" xfId="146" applyFont="1">
      <alignment horizontal="left"/>
    </xf>
    <xf numFmtId="49" fontId="17" fillId="0" borderId="0" xfId="158" applyFont="1" applyBorder="1"/>
    <xf numFmtId="0" fontId="17" fillId="0" borderId="0" xfId="166" applyFont="1" applyBorder="1"/>
    <xf numFmtId="0" fontId="17" fillId="0" borderId="0" xfId="167" applyFont="1" applyBorder="1"/>
    <xf numFmtId="49" fontId="17" fillId="0" borderId="53" xfId="31" applyFont="1" applyBorder="1">
      <alignment horizontal="center" vertical="center" wrapText="1"/>
    </xf>
    <xf numFmtId="49" fontId="17" fillId="0" borderId="54" xfId="31" applyFont="1" applyBorder="1">
      <alignment horizontal="center" vertical="center" wrapText="1"/>
    </xf>
    <xf numFmtId="49" fontId="17" fillId="0" borderId="73" xfId="31" applyFont="1" applyBorder="1">
      <alignment horizontal="center" vertical="center" wrapText="1"/>
    </xf>
    <xf numFmtId="0" fontId="17" fillId="0" borderId="32" xfId="147" applyFont="1">
      <alignment horizontal="left" wrapText="1"/>
    </xf>
    <xf numFmtId="49" fontId="17" fillId="0" borderId="23" xfId="156" applyFont="1" applyBorder="1">
      <alignment horizontal="center" wrapText="1"/>
    </xf>
    <xf numFmtId="49" fontId="17" fillId="0" borderId="31" xfId="151" applyFont="1">
      <alignment horizontal="center" wrapText="1"/>
    </xf>
    <xf numFmtId="0" fontId="17" fillId="0" borderId="9" xfId="148" applyFont="1"/>
    <xf numFmtId="0" fontId="17" fillId="0" borderId="48" xfId="152" applyFont="1"/>
    <xf numFmtId="0" fontId="17" fillId="0" borderId="56" xfId="152" applyFont="1" applyBorder="1"/>
    <xf numFmtId="0" fontId="19" fillId="0" borderId="47" xfId="149" applyFont="1">
      <alignment horizontal="left" wrapText="1"/>
    </xf>
    <xf numFmtId="0" fontId="17" fillId="0" borderId="49" xfId="153" applyFont="1">
      <alignment horizontal="center" wrapText="1"/>
    </xf>
    <xf numFmtId="49" fontId="17" fillId="0" borderId="50" xfId="157" applyFont="1">
      <alignment horizontal="center" wrapText="1"/>
    </xf>
    <xf numFmtId="4" fontId="17" fillId="0" borderId="22" xfId="160" applyFont="1">
      <alignment horizontal="right"/>
    </xf>
    <xf numFmtId="0" fontId="19" fillId="0" borderId="0" xfId="60" applyFont="1">
      <alignment horizontal="center"/>
    </xf>
    <xf numFmtId="0" fontId="19" fillId="0" borderId="1" xfId="51" applyFont="1"/>
    <xf numFmtId="49" fontId="17" fillId="0" borderId="1" xfId="57" applyFont="1">
      <alignment horizontal="left"/>
    </xf>
    <xf numFmtId="0" fontId="17" fillId="0" borderId="1" xfId="166" applyFont="1"/>
    <xf numFmtId="49" fontId="17" fillId="0" borderId="27" xfId="31" applyFont="1" applyBorder="1">
      <alignment horizontal="center" vertical="center" wrapText="1"/>
    </xf>
    <xf numFmtId="49" fontId="17" fillId="0" borderId="28" xfId="31" applyFont="1" applyBorder="1">
      <alignment horizontal="center" vertical="center" wrapText="1"/>
    </xf>
    <xf numFmtId="49" fontId="17" fillId="0" borderId="77" xfId="33" applyFont="1" applyBorder="1">
      <alignment horizontal="center" vertical="center" wrapText="1"/>
    </xf>
    <xf numFmtId="0" fontId="17" fillId="0" borderId="57" xfId="147" applyFont="1" applyBorder="1">
      <alignment horizontal="left" wrapText="1"/>
    </xf>
    <xf numFmtId="49" fontId="17" fillId="0" borderId="15" xfId="35" applyFont="1" applyBorder="1">
      <alignment horizontal="center" wrapText="1"/>
    </xf>
    <xf numFmtId="49" fontId="17" fillId="0" borderId="58" xfId="36" applyFont="1" applyBorder="1">
      <alignment horizontal="center"/>
    </xf>
    <xf numFmtId="0" fontId="17" fillId="0" borderId="59" xfId="53" applyFont="1" applyBorder="1">
      <alignment horizontal="left" wrapText="1"/>
    </xf>
    <xf numFmtId="49" fontId="17" fillId="0" borderId="29" xfId="40" applyFont="1" applyBorder="1">
      <alignment horizontal="center" wrapText="1"/>
    </xf>
    <xf numFmtId="0" fontId="17" fillId="0" borderId="57" xfId="52" applyFont="1" applyBorder="1">
      <alignment horizontal="left" wrapText="1" indent="1"/>
    </xf>
    <xf numFmtId="49" fontId="17" fillId="0" borderId="55" xfId="58" applyFont="1" applyBorder="1">
      <alignment horizontal="center" wrapText="1"/>
    </xf>
    <xf numFmtId="49" fontId="17" fillId="0" borderId="61" xfId="61" applyFont="1" applyBorder="1">
      <alignment horizontal="center"/>
    </xf>
    <xf numFmtId="0" fontId="17" fillId="0" borderId="59" xfId="54" applyFont="1" applyBorder="1">
      <alignment horizontal="left" wrapText="1" indent="2"/>
    </xf>
    <xf numFmtId="0" fontId="17" fillId="0" borderId="14" xfId="42" applyFont="1" applyBorder="1">
      <alignment horizontal="left" wrapText="1" indent="2"/>
    </xf>
    <xf numFmtId="49" fontId="17" fillId="0" borderId="55" xfId="59" applyFont="1" applyBorder="1">
      <alignment horizontal="center"/>
    </xf>
    <xf numFmtId="49" fontId="17" fillId="0" borderId="62" xfId="59" applyFont="1" applyBorder="1">
      <alignment horizontal="center"/>
    </xf>
    <xf numFmtId="49" fontId="17" fillId="0" borderId="63" xfId="61" applyFont="1" applyBorder="1">
      <alignment horizontal="center"/>
    </xf>
    <xf numFmtId="0" fontId="17" fillId="0" borderId="10" xfId="55" applyFont="1"/>
    <xf numFmtId="0" fontId="17" fillId="0" borderId="0" xfId="154" applyFont="1" applyBorder="1"/>
    <xf numFmtId="0" fontId="17" fillId="2" borderId="0" xfId="142" applyFont="1" applyBorder="1"/>
  </cellXfs>
  <cellStyles count="168">
    <cellStyle name="br" xfId="46"/>
    <cellStyle name="col" xfId="47"/>
    <cellStyle name="style0" xfId="48"/>
    <cellStyle name="td" xfId="49"/>
    <cellStyle name="tr" xfId="50"/>
    <cellStyle name="xl100" xfId="51"/>
    <cellStyle name="xl101" xfId="52"/>
    <cellStyle name="xl102" xfId="53"/>
    <cellStyle name="xl103" xfId="54"/>
    <cellStyle name="xl104" xfId="55"/>
    <cellStyle name="xl105" xfId="56"/>
    <cellStyle name="xl106" xfId="57"/>
    <cellStyle name="xl107" xfId="58"/>
    <cellStyle name="xl108" xfId="59"/>
    <cellStyle name="xl109" xfId="60"/>
    <cellStyle name="xl110" xfId="61"/>
    <cellStyle name="xl111" xfId="62"/>
    <cellStyle name="xl112" xfId="63"/>
    <cellStyle name="xl113" xfId="64"/>
    <cellStyle name="xl114" xfId="65"/>
    <cellStyle name="xl115" xfId="66"/>
    <cellStyle name="xl116" xfId="67"/>
    <cellStyle name="xl117" xfId="68"/>
    <cellStyle name="xl118" xfId="69"/>
    <cellStyle name="xl119" xfId="70"/>
    <cellStyle name="xl120" xfId="71"/>
    <cellStyle name="xl121" xfId="72"/>
    <cellStyle name="xl122" xfId="73"/>
    <cellStyle name="xl123" xfId="74"/>
    <cellStyle name="xl124" xfId="75"/>
    <cellStyle name="xl125" xfId="76"/>
    <cellStyle name="xl126" xfId="77"/>
    <cellStyle name="xl127" xfId="78"/>
    <cellStyle name="xl128" xfId="79"/>
    <cellStyle name="xl129" xfId="80"/>
    <cellStyle name="xl130" xfId="81"/>
    <cellStyle name="xl131" xfId="82"/>
    <cellStyle name="xl132" xfId="83"/>
    <cellStyle name="xl133" xfId="84"/>
    <cellStyle name="xl134" xfId="85"/>
    <cellStyle name="xl135" xfId="86"/>
    <cellStyle name="xl136" xfId="87"/>
    <cellStyle name="xl137" xfId="88"/>
    <cellStyle name="xl138" xfId="89"/>
    <cellStyle name="xl139" xfId="90"/>
    <cellStyle name="xl140" xfId="91"/>
    <cellStyle name="xl141" xfId="92"/>
    <cellStyle name="xl142" xfId="93"/>
    <cellStyle name="xl143" xfId="94"/>
    <cellStyle name="xl144" xfId="95"/>
    <cellStyle name="xl145" xfId="96"/>
    <cellStyle name="xl146" xfId="97"/>
    <cellStyle name="xl147" xfId="98"/>
    <cellStyle name="xl148" xfId="99"/>
    <cellStyle name="xl149" xfId="100"/>
    <cellStyle name="xl150" xfId="101"/>
    <cellStyle name="xl151" xfId="102"/>
    <cellStyle name="xl152" xfId="103"/>
    <cellStyle name="xl153" xfId="104"/>
    <cellStyle name="xl154" xfId="105"/>
    <cellStyle name="xl155" xfId="106"/>
    <cellStyle name="xl156" xfId="107"/>
    <cellStyle name="xl157" xfId="108"/>
    <cellStyle name="xl158" xfId="109"/>
    <cellStyle name="xl159" xfId="110"/>
    <cellStyle name="xl160" xfId="111"/>
    <cellStyle name="xl161" xfId="112"/>
    <cellStyle name="xl162" xfId="113"/>
    <cellStyle name="xl163" xfId="114"/>
    <cellStyle name="xl164" xfId="115"/>
    <cellStyle name="xl165" xfId="116"/>
    <cellStyle name="xl166" xfId="117"/>
    <cellStyle name="xl167" xfId="118"/>
    <cellStyle name="xl168" xfId="119"/>
    <cellStyle name="xl169" xfId="120"/>
    <cellStyle name="xl170" xfId="121"/>
    <cellStyle name="xl171" xfId="122"/>
    <cellStyle name="xl172" xfId="123"/>
    <cellStyle name="xl173" xfId="124"/>
    <cellStyle name="xl174" xfId="125"/>
    <cellStyle name="xl175" xfId="126"/>
    <cellStyle name="xl176" xfId="127"/>
    <cellStyle name="xl177" xfId="128"/>
    <cellStyle name="xl178" xfId="129"/>
    <cellStyle name="xl179" xfId="130"/>
    <cellStyle name="xl180" xfId="131"/>
    <cellStyle name="xl181" xfId="132"/>
    <cellStyle name="xl182" xfId="133"/>
    <cellStyle name="xl21" xfId="134"/>
    <cellStyle name="xl22" xfId="1"/>
    <cellStyle name="xl23" xfId="6"/>
    <cellStyle name="xl24" xfId="9"/>
    <cellStyle name="xl25" xfId="14"/>
    <cellStyle name="xl26" xfId="29"/>
    <cellStyle name="xl27" xfId="5"/>
    <cellStyle name="xl28" xfId="31"/>
    <cellStyle name="xl29" xfId="34"/>
    <cellStyle name="xl30" xfId="39"/>
    <cellStyle name="xl31" xfId="42"/>
    <cellStyle name="xl32" xfId="135"/>
    <cellStyle name="xl33" xfId="10"/>
    <cellStyle name="xl34" xfId="25"/>
    <cellStyle name="xl35" xfId="35"/>
    <cellStyle name="xl36" xfId="40"/>
    <cellStyle name="xl37" xfId="43"/>
    <cellStyle name="xl38" xfId="136"/>
    <cellStyle name="xl39" xfId="26"/>
    <cellStyle name="xl40" xfId="19"/>
    <cellStyle name="xl41" xfId="36"/>
    <cellStyle name="xl42" xfId="41"/>
    <cellStyle name="xl43" xfId="44"/>
    <cellStyle name="xl44" xfId="33"/>
    <cellStyle name="xl45" xfId="37"/>
    <cellStyle name="xl46" xfId="45"/>
    <cellStyle name="xl47" xfId="2"/>
    <cellStyle name="xl48" xfId="15"/>
    <cellStyle name="xl49" xfId="21"/>
    <cellStyle name="xl50" xfId="23"/>
    <cellStyle name="xl51" xfId="7"/>
    <cellStyle name="xl52" xfId="11"/>
    <cellStyle name="xl53" xfId="16"/>
    <cellStyle name="xl54" xfId="3"/>
    <cellStyle name="xl55" xfId="30"/>
    <cellStyle name="xl56" xfId="8"/>
    <cellStyle name="xl57" xfId="12"/>
    <cellStyle name="xl58" xfId="17"/>
    <cellStyle name="xl59" xfId="20"/>
    <cellStyle name="xl60" xfId="22"/>
    <cellStyle name="xl61" xfId="24"/>
    <cellStyle name="xl62" xfId="27"/>
    <cellStyle name="xl63" xfId="28"/>
    <cellStyle name="xl64" xfId="4"/>
    <cellStyle name="xl65" xfId="32"/>
    <cellStyle name="xl66" xfId="38"/>
    <cellStyle name="xl67" xfId="137"/>
    <cellStyle name="xl68" xfId="138"/>
    <cellStyle name="xl69" xfId="139"/>
    <cellStyle name="xl70" xfId="140"/>
    <cellStyle name="xl71" xfId="141"/>
    <cellStyle name="xl72" xfId="142"/>
    <cellStyle name="xl73" xfId="143"/>
    <cellStyle name="xl74" xfId="144"/>
    <cellStyle name="xl75" xfId="18"/>
    <cellStyle name="xl76" xfId="13"/>
    <cellStyle name="xl77" xfId="145"/>
    <cellStyle name="xl78" xfId="146"/>
    <cellStyle name="xl79" xfId="147"/>
    <cellStyle name="xl80" xfId="148"/>
    <cellStyle name="xl81" xfId="149"/>
    <cellStyle name="xl82" xfId="150"/>
    <cellStyle name="xl83" xfId="151"/>
    <cellStyle name="xl84" xfId="152"/>
    <cellStyle name="xl85" xfId="153"/>
    <cellStyle name="xl86" xfId="154"/>
    <cellStyle name="xl87" xfId="155"/>
    <cellStyle name="xl88" xfId="156"/>
    <cellStyle name="xl89" xfId="157"/>
    <cellStyle name="xl90" xfId="158"/>
    <cellStyle name="xl91" xfId="159"/>
    <cellStyle name="xl92" xfId="160"/>
    <cellStyle name="xl93" xfId="161"/>
    <cellStyle name="xl94" xfId="162"/>
    <cellStyle name="xl95" xfId="163"/>
    <cellStyle name="xl96" xfId="164"/>
    <cellStyle name="xl97" xfId="165"/>
    <cellStyle name="xl98" xfId="166"/>
    <cellStyle name="xl99" xfId="16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&#1055;&#1051;&#1040;&#1053;&#1048;&#1056;&#1054;&#1042;&#1040;&#1053;&#1048;&#1045;%20&#1041;&#1070;&#1044;&#1046;&#1045;&#1058;&#1040;/2025-2026-2027/&#1086;&#1078;&#1080;&#1076;&#1072;&#1077;&#1084;&#1086;&#1077;%20&#1080;&#1089;&#1087;&#1086;&#1083;&#1085;&#1077;&#1085;&#1080;&#1077;%20&#1082;&#1086;&#1085;&#1089;&#1086;&#1083;&#1080;&#1076;&#1080;&#1088;&#1086;&#1074;&#1072;&#1085;&#1085;&#1086;&#1075;&#1086;%20&#1073;&#1102;&#1076;&#1078;&#1077;&#1090;&#1072;%20&#1079;&#1072;%20%202024%20&#1075;&#1086;&#1076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&#1055;&#1051;&#1040;&#1053;&#1048;&#1056;&#1054;&#1042;&#1040;&#1053;&#1048;&#1045;%20&#1041;&#1070;&#1044;&#1046;&#1045;&#1058;&#1040;/2022-2023-2024/&#1086;&#1078;&#1080;&#1076;&#1072;&#1077;&#1084;&#1086;&#1077;%20&#1080;&#1089;&#1087;&#1086;&#1083;&#1085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  <sheetName val="Доходы Б.Дмитр"/>
      <sheetName val="Расходы Б.Дмит"/>
      <sheetName val="Источники Б.Дмит"/>
      <sheetName val="Доходы Б.Коп)"/>
      <sheetName val="Расходы Б.Коп"/>
      <sheetName val="Источники Б.Коп"/>
      <sheetName val="Доходы Б Рел"/>
      <sheetName val="Расходы Б.Рел"/>
      <sheetName val="Источники Б Рел"/>
      <sheetName val="Доходы Бут"/>
      <sheetName val="Расходы Бут"/>
      <sheetName val="Источники Бут"/>
      <sheetName val="Доходы Грем"/>
      <sheetName val="Расходы Грем"/>
      <sheetName val="Источники Грем"/>
      <sheetName val="Доходы Н. Крас"/>
      <sheetName val="Расходы Н. Крас"/>
      <sheetName val="Источники Н.Крас"/>
      <sheetName val="Доходы  Разд"/>
      <sheetName val="Расходы Разд"/>
      <sheetName val="Источники Разд"/>
      <sheetName val="Доходы Ш. Карам"/>
      <sheetName val="Расходы Ш. Карам"/>
      <sheetName val="Источники Ш. Карамыш"/>
      <sheetName val="Доходы Окт"/>
      <sheetName val="Расходы Окт"/>
      <sheetName val="Источники ОКт"/>
    </sheetNames>
    <sheetDataSet>
      <sheetData sheetId="0">
        <row r="16">
          <cell r="F16">
            <v>670123028.38</v>
          </cell>
          <cell r="G16">
            <v>81209713.799999997</v>
          </cell>
          <cell r="H16">
            <v>84923796.74000001</v>
          </cell>
          <cell r="K16">
            <v>670452838.11000001</v>
          </cell>
          <cell r="L16">
            <v>83364506.210000008</v>
          </cell>
          <cell r="M16">
            <v>85881347.189999998</v>
          </cell>
        </row>
      </sheetData>
      <sheetData sheetId="1">
        <row r="7">
          <cell r="F7">
            <v>697020923.13</v>
          </cell>
          <cell r="G7">
            <v>91741112.099999994</v>
          </cell>
          <cell r="H7">
            <v>94250436.320000008</v>
          </cell>
          <cell r="K7">
            <v>670452838.11000013</v>
          </cell>
          <cell r="L7">
            <v>83364506.209999993</v>
          </cell>
          <cell r="M7">
            <v>85881347.189999998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  <sheetName val="КонсТабл"/>
    </sheetNames>
    <sheetDataSet>
      <sheetData sheetId="0">
        <row r="18">
          <cell r="L18">
            <v>110570954.63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zoomScale="83" zoomScaleNormal="83" zoomScaleSheetLayoutView="100" workbookViewId="0">
      <selection activeCell="A19" sqref="A19"/>
    </sheetView>
  </sheetViews>
  <sheetFormatPr defaultRowHeight="15" x14ac:dyDescent="0.25"/>
  <cols>
    <col min="1" max="1" width="29.7109375" style="8" customWidth="1"/>
    <col min="2" max="2" width="7.42578125" style="8" customWidth="1"/>
    <col min="3" max="3" width="21.85546875" style="8" customWidth="1"/>
    <col min="4" max="4" width="18.5703125" style="8" customWidth="1"/>
    <col min="5" max="5" width="13.7109375" style="8" customWidth="1"/>
    <col min="6" max="8" width="15.85546875" style="8" customWidth="1"/>
    <col min="9" max="9" width="17.5703125" style="8" customWidth="1"/>
    <col min="10" max="10" width="15.42578125" style="8" customWidth="1"/>
    <col min="11" max="13" width="15.85546875" style="8" customWidth="1"/>
    <col min="14" max="14" width="9.7109375" style="8" customWidth="1"/>
    <col min="15" max="16384" width="9.140625" style="8"/>
  </cols>
  <sheetData>
    <row r="1" spans="1:14" ht="17.100000000000001" customHeight="1" x14ac:dyDescent="0.25">
      <c r="A1" s="1"/>
      <c r="B1" s="2" t="s">
        <v>0</v>
      </c>
      <c r="C1" s="2"/>
      <c r="D1" s="2"/>
      <c r="E1" s="2"/>
      <c r="F1" s="3"/>
      <c r="G1" s="4"/>
      <c r="H1" s="4"/>
      <c r="I1" s="5"/>
      <c r="J1" s="6"/>
      <c r="K1" s="6"/>
      <c r="L1" s="6"/>
      <c r="M1" s="6"/>
      <c r="N1" s="7"/>
    </row>
    <row r="2" spans="1:14" ht="36.75" customHeight="1" x14ac:dyDescent="0.25">
      <c r="A2" s="9"/>
      <c r="B2" s="2"/>
      <c r="C2" s="2"/>
      <c r="D2" s="2"/>
      <c r="E2" s="2"/>
      <c r="F2" s="10"/>
      <c r="G2" s="11"/>
      <c r="H2" s="11"/>
      <c r="I2" s="5"/>
      <c r="J2" s="6"/>
      <c r="K2" s="6"/>
      <c r="L2" s="6"/>
      <c r="M2" s="6"/>
      <c r="N2" s="7"/>
    </row>
    <row r="3" spans="1:14" ht="14.1" customHeight="1" x14ac:dyDescent="0.25">
      <c r="A3" s="12"/>
      <c r="B3" s="13"/>
      <c r="C3" s="13"/>
      <c r="D3" s="13"/>
      <c r="E3" s="13"/>
      <c r="F3" s="14"/>
      <c r="G3" s="15"/>
      <c r="H3" s="15"/>
      <c r="I3" s="16"/>
      <c r="J3" s="6"/>
      <c r="K3" s="6"/>
      <c r="L3" s="6"/>
      <c r="M3" s="6"/>
      <c r="N3" s="7"/>
    </row>
    <row r="4" spans="1:14" ht="14.1" customHeight="1" x14ac:dyDescent="0.25">
      <c r="A4" s="17"/>
      <c r="B4" s="17"/>
      <c r="C4" s="18" t="s">
        <v>1</v>
      </c>
      <c r="D4" s="18"/>
      <c r="E4" s="18"/>
      <c r="F4" s="19"/>
      <c r="G4" s="20"/>
      <c r="H4" s="20"/>
      <c r="I4" s="21"/>
      <c r="J4" s="22"/>
      <c r="K4" s="22"/>
      <c r="L4" s="22"/>
      <c r="M4" s="22"/>
      <c r="N4" s="7"/>
    </row>
    <row r="5" spans="1:14" ht="14.1" customHeight="1" x14ac:dyDescent="0.25">
      <c r="A5" s="23"/>
      <c r="B5" s="23"/>
      <c r="C5" s="23"/>
      <c r="D5" s="24"/>
      <c r="E5" s="24"/>
      <c r="F5" s="19"/>
      <c r="G5" s="25"/>
      <c r="H5" s="25"/>
      <c r="I5" s="26"/>
      <c r="J5" s="22"/>
      <c r="K5" s="22"/>
      <c r="L5" s="22"/>
      <c r="M5" s="22"/>
      <c r="N5" s="7"/>
    </row>
    <row r="6" spans="1:14" ht="15.2" customHeight="1" x14ac:dyDescent="0.25">
      <c r="A6" s="23" t="s">
        <v>2</v>
      </c>
      <c r="B6" s="27" t="s">
        <v>3</v>
      </c>
      <c r="C6" s="27"/>
      <c r="D6" s="27"/>
      <c r="E6" s="27"/>
      <c r="F6" s="19"/>
      <c r="G6" s="28"/>
      <c r="H6" s="28"/>
      <c r="I6" s="17"/>
      <c r="J6" s="22"/>
      <c r="K6" s="22"/>
      <c r="L6" s="22"/>
      <c r="M6" s="22"/>
      <c r="N6" s="7"/>
    </row>
    <row r="7" spans="1:14" ht="15.2" customHeight="1" x14ac:dyDescent="0.25">
      <c r="A7" s="23" t="s">
        <v>4</v>
      </c>
      <c r="B7" s="29" t="s">
        <v>5</v>
      </c>
      <c r="C7" s="29"/>
      <c r="D7" s="29"/>
      <c r="E7" s="29"/>
      <c r="F7" s="19"/>
      <c r="G7" s="30"/>
      <c r="H7" s="30"/>
      <c r="I7" s="17"/>
      <c r="J7" s="22"/>
      <c r="K7" s="22"/>
      <c r="L7" s="22"/>
      <c r="M7" s="22"/>
      <c r="N7" s="7"/>
    </row>
    <row r="8" spans="1:14" ht="14.1" customHeight="1" x14ac:dyDescent="0.25">
      <c r="A8" s="23" t="s">
        <v>6</v>
      </c>
      <c r="B8" s="31"/>
      <c r="C8" s="32"/>
      <c r="D8" s="32"/>
      <c r="E8" s="32"/>
      <c r="F8" s="19"/>
      <c r="G8" s="33"/>
      <c r="H8" s="33"/>
      <c r="I8" s="17"/>
      <c r="J8" s="22"/>
      <c r="K8" s="22"/>
      <c r="L8" s="22"/>
      <c r="M8" s="22"/>
      <c r="N8" s="7"/>
    </row>
    <row r="9" spans="1:14" ht="14.1" customHeight="1" x14ac:dyDescent="0.25">
      <c r="A9" s="23" t="s">
        <v>7</v>
      </c>
      <c r="B9" s="23"/>
      <c r="C9" s="24"/>
      <c r="D9" s="24"/>
      <c r="E9" s="24"/>
      <c r="F9" s="19"/>
      <c r="G9" s="34"/>
      <c r="H9" s="34"/>
      <c r="I9" s="17"/>
      <c r="J9" s="22"/>
      <c r="K9" s="22"/>
      <c r="L9" s="22"/>
      <c r="M9" s="22"/>
      <c r="N9" s="7"/>
    </row>
    <row r="10" spans="1:14" ht="15" customHeight="1" x14ac:dyDescent="0.25">
      <c r="A10" s="35"/>
      <c r="B10" s="35"/>
      <c r="C10" s="35"/>
      <c r="D10" s="35"/>
      <c r="E10" s="35"/>
      <c r="F10" s="35"/>
      <c r="G10" s="36"/>
      <c r="H10" s="36"/>
      <c r="I10" s="35"/>
      <c r="J10" s="22"/>
      <c r="K10" s="22"/>
      <c r="L10" s="22"/>
      <c r="M10" s="22"/>
      <c r="N10" s="7"/>
    </row>
    <row r="11" spans="1:14" ht="12.9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7"/>
    </row>
    <row r="12" spans="1:14" ht="24.75" customHeight="1" thickBot="1" x14ac:dyDescent="0.3">
      <c r="A12" s="37" t="s">
        <v>8</v>
      </c>
      <c r="B12" s="37"/>
      <c r="C12" s="23"/>
      <c r="D12" s="24"/>
      <c r="E12" s="24"/>
      <c r="F12" s="24"/>
      <c r="G12" s="24"/>
      <c r="H12" s="24"/>
      <c r="I12" s="24"/>
      <c r="J12" s="24"/>
      <c r="K12" s="22"/>
      <c r="L12" s="22"/>
      <c r="M12" s="22"/>
      <c r="N12" s="7"/>
    </row>
    <row r="13" spans="1:14" ht="11.45" customHeight="1" x14ac:dyDescent="0.25">
      <c r="A13" s="38" t="s">
        <v>9</v>
      </c>
      <c r="B13" s="38" t="s">
        <v>10</v>
      </c>
      <c r="C13" s="39" t="s">
        <v>11</v>
      </c>
      <c r="D13" s="40" t="s">
        <v>12</v>
      </c>
      <c r="E13" s="41"/>
      <c r="F13" s="41"/>
      <c r="G13" s="41"/>
      <c r="H13" s="68"/>
      <c r="I13" s="40" t="s">
        <v>13</v>
      </c>
      <c r="J13" s="41"/>
      <c r="K13" s="41"/>
      <c r="L13" s="41"/>
      <c r="M13" s="68"/>
      <c r="N13" s="42"/>
    </row>
    <row r="14" spans="1:14" ht="140.44999999999999" customHeight="1" x14ac:dyDescent="0.25">
      <c r="A14" s="38"/>
      <c r="B14" s="38"/>
      <c r="C14" s="39"/>
      <c r="D14" s="43" t="s">
        <v>14</v>
      </c>
      <c r="E14" s="69" t="s">
        <v>15</v>
      </c>
      <c r="F14" s="69" t="s">
        <v>16</v>
      </c>
      <c r="G14" s="69" t="s">
        <v>17</v>
      </c>
      <c r="H14" s="70" t="s">
        <v>18</v>
      </c>
      <c r="I14" s="43" t="s">
        <v>14</v>
      </c>
      <c r="J14" s="69" t="s">
        <v>15</v>
      </c>
      <c r="K14" s="69" t="s">
        <v>16</v>
      </c>
      <c r="L14" s="69" t="s">
        <v>17</v>
      </c>
      <c r="M14" s="70" t="s">
        <v>18</v>
      </c>
      <c r="N14" s="42"/>
    </row>
    <row r="15" spans="1:14" ht="11.45" customHeight="1" thickBot="1" x14ac:dyDescent="0.3">
      <c r="A15" s="44" t="s">
        <v>19</v>
      </c>
      <c r="B15" s="44" t="s">
        <v>20</v>
      </c>
      <c r="C15" s="45" t="s">
        <v>21</v>
      </c>
      <c r="D15" s="73" t="s">
        <v>22</v>
      </c>
      <c r="E15" s="67" t="s">
        <v>23</v>
      </c>
      <c r="F15" s="67" t="s">
        <v>24</v>
      </c>
      <c r="G15" s="67" t="s">
        <v>25</v>
      </c>
      <c r="H15" s="72" t="s">
        <v>26</v>
      </c>
      <c r="I15" s="46" t="s">
        <v>27</v>
      </c>
      <c r="J15" s="71" t="s">
        <v>28</v>
      </c>
      <c r="K15" s="71" t="s">
        <v>29</v>
      </c>
      <c r="L15" s="71" t="s">
        <v>30</v>
      </c>
      <c r="M15" s="72" t="s">
        <v>31</v>
      </c>
      <c r="N15" s="42"/>
    </row>
    <row r="16" spans="1:14" ht="21.75" customHeight="1" x14ac:dyDescent="0.25">
      <c r="A16" s="47" t="s">
        <v>32</v>
      </c>
      <c r="B16" s="48" t="s">
        <v>33</v>
      </c>
      <c r="C16" s="49" t="s">
        <v>34</v>
      </c>
      <c r="D16" s="74">
        <f>F16+G16+H16-E16</f>
        <v>795937377.76999998</v>
      </c>
      <c r="E16" s="75">
        <f>E18+E45</f>
        <v>40319161.149999999</v>
      </c>
      <c r="F16" s="75">
        <f t="shared" ref="F16:G16" si="0">F18+F45</f>
        <v>670123028.38</v>
      </c>
      <c r="G16" s="76">
        <f t="shared" si="0"/>
        <v>81209713.799999997</v>
      </c>
      <c r="H16" s="77">
        <v>84923796.739999995</v>
      </c>
      <c r="I16" s="78">
        <f>K16+L16+M16-J16</f>
        <v>799379530.36000001</v>
      </c>
      <c r="J16" s="79">
        <f>J18+J45</f>
        <v>40319161.149999999</v>
      </c>
      <c r="K16" s="79">
        <f t="shared" ref="K16:L16" si="1">K18+K45</f>
        <v>670452838.11000001</v>
      </c>
      <c r="L16" s="80">
        <f t="shared" si="1"/>
        <v>83364506.210000008</v>
      </c>
      <c r="M16" s="81">
        <v>85881347.189999998</v>
      </c>
      <c r="N16" s="50"/>
    </row>
    <row r="17" spans="1:14" ht="15" customHeight="1" x14ac:dyDescent="0.25">
      <c r="A17" s="51" t="s">
        <v>35</v>
      </c>
      <c r="B17" s="52"/>
      <c r="C17" s="53"/>
      <c r="D17" s="82"/>
      <c r="E17" s="83"/>
      <c r="F17" s="83"/>
      <c r="G17" s="53"/>
      <c r="H17" s="81"/>
      <c r="I17" s="82"/>
      <c r="J17" s="83"/>
      <c r="K17" s="83"/>
      <c r="L17" s="53"/>
      <c r="M17" s="84"/>
      <c r="N17" s="50"/>
    </row>
    <row r="18" spans="1:14" ht="24.75" x14ac:dyDescent="0.25">
      <c r="A18" s="54" t="s">
        <v>36</v>
      </c>
      <c r="B18" s="55" t="s">
        <v>33</v>
      </c>
      <c r="C18" s="56" t="s">
        <v>37</v>
      </c>
      <c r="D18" s="78">
        <f t="shared" ref="D18:D57" si="2">F18+G18+H18-E18</f>
        <v>205676196.48000002</v>
      </c>
      <c r="E18" s="79">
        <f>E19+E21+E22+E26+E34+E35+E36+E37+E39+E40+E41</f>
        <v>0</v>
      </c>
      <c r="F18" s="79">
        <f t="shared" ref="F18:H18" si="3">F19+F21+F22+F26+F34+F35+F36+F37+F39+F40+F41</f>
        <v>143871890.21000001</v>
      </c>
      <c r="G18" s="80">
        <f t="shared" si="3"/>
        <v>26859555.84</v>
      </c>
      <c r="H18" s="81">
        <v>34944750.43</v>
      </c>
      <c r="I18" s="78">
        <f t="shared" ref="I18:I57" si="4">K18+L18+M18-J18</f>
        <v>209118349.06999999</v>
      </c>
      <c r="J18" s="79">
        <f>J19+J21+J22+J26+J34+J35+J36+J37+J39+J40+J41</f>
        <v>0</v>
      </c>
      <c r="K18" s="79">
        <f t="shared" ref="K18:M18" si="5">K19+K21+K22+K26+K34+K35+K36+K37+K39+K40+K41</f>
        <v>144201699.94</v>
      </c>
      <c r="L18" s="80">
        <f t="shared" si="5"/>
        <v>29014348.25</v>
      </c>
      <c r="M18" s="81">
        <v>35902300.880000003</v>
      </c>
      <c r="N18" s="50"/>
    </row>
    <row r="19" spans="1:14" ht="24.75" x14ac:dyDescent="0.25">
      <c r="A19" s="54" t="s">
        <v>38</v>
      </c>
      <c r="B19" s="55" t="s">
        <v>33</v>
      </c>
      <c r="C19" s="56" t="s">
        <v>39</v>
      </c>
      <c r="D19" s="78">
        <f t="shared" si="2"/>
        <v>66333744</v>
      </c>
      <c r="E19" s="79">
        <f>E20</f>
        <v>0</v>
      </c>
      <c r="F19" s="79">
        <f t="shared" ref="F19:H19" si="6">F20</f>
        <v>54253644</v>
      </c>
      <c r="G19" s="80">
        <f t="shared" si="6"/>
        <v>9875400</v>
      </c>
      <c r="H19" s="81">
        <v>2204700</v>
      </c>
      <c r="I19" s="78">
        <f t="shared" si="4"/>
        <v>68357703.289999992</v>
      </c>
      <c r="J19" s="79">
        <f>J20</f>
        <v>0</v>
      </c>
      <c r="K19" s="79">
        <f t="shared" ref="K19:M19" si="7">K20</f>
        <v>54253600</v>
      </c>
      <c r="L19" s="80">
        <f t="shared" si="7"/>
        <v>12083518.91</v>
      </c>
      <c r="M19" s="81">
        <v>2020584.38</v>
      </c>
      <c r="N19" s="50"/>
    </row>
    <row r="20" spans="1:14" x14ac:dyDescent="0.25">
      <c r="A20" s="54" t="s">
        <v>40</v>
      </c>
      <c r="B20" s="55" t="s">
        <v>33</v>
      </c>
      <c r="C20" s="56" t="s">
        <v>41</v>
      </c>
      <c r="D20" s="78">
        <f t="shared" si="2"/>
        <v>66333744</v>
      </c>
      <c r="E20" s="79"/>
      <c r="F20" s="79">
        <v>54253644</v>
      </c>
      <c r="G20" s="80">
        <v>9875400</v>
      </c>
      <c r="H20" s="81">
        <v>2204700</v>
      </c>
      <c r="I20" s="78">
        <f t="shared" si="4"/>
        <v>68357703.289999992</v>
      </c>
      <c r="J20" s="79"/>
      <c r="K20" s="79">
        <v>54253600</v>
      </c>
      <c r="L20" s="80">
        <v>12083518.91</v>
      </c>
      <c r="M20" s="81">
        <v>2020584.38</v>
      </c>
      <c r="N20" s="50"/>
    </row>
    <row r="21" spans="1:14" ht="60.75" x14ac:dyDescent="0.25">
      <c r="A21" s="54" t="s">
        <v>42</v>
      </c>
      <c r="B21" s="55" t="s">
        <v>33</v>
      </c>
      <c r="C21" s="56" t="s">
        <v>43</v>
      </c>
      <c r="D21" s="78">
        <f t="shared" si="2"/>
        <v>19782200</v>
      </c>
      <c r="E21" s="79"/>
      <c r="F21" s="79">
        <v>5901200</v>
      </c>
      <c r="G21" s="80">
        <v>2983000</v>
      </c>
      <c r="H21" s="81">
        <v>10898000</v>
      </c>
      <c r="I21" s="78">
        <f t="shared" si="4"/>
        <v>19782200</v>
      </c>
      <c r="J21" s="79"/>
      <c r="K21" s="79">
        <v>5901200</v>
      </c>
      <c r="L21" s="80">
        <v>2983000</v>
      </c>
      <c r="M21" s="81">
        <v>10898000</v>
      </c>
      <c r="N21" s="50"/>
    </row>
    <row r="22" spans="1:14" ht="24.75" x14ac:dyDescent="0.25">
      <c r="A22" s="54" t="s">
        <v>44</v>
      </c>
      <c r="B22" s="55" t="s">
        <v>33</v>
      </c>
      <c r="C22" s="56" t="s">
        <v>45</v>
      </c>
      <c r="D22" s="78">
        <f t="shared" si="2"/>
        <v>23851373</v>
      </c>
      <c r="E22" s="79">
        <f>E23+E24+E25</f>
        <v>0</v>
      </c>
      <c r="F22" s="79">
        <f t="shared" ref="F22:H22" si="8">F23+F24+F25</f>
        <v>16943759</v>
      </c>
      <c r="G22" s="80">
        <f t="shared" si="8"/>
        <v>514600</v>
      </c>
      <c r="H22" s="81">
        <v>6393014</v>
      </c>
      <c r="I22" s="78">
        <f t="shared" si="4"/>
        <v>26245581.02</v>
      </c>
      <c r="J22" s="79">
        <f>J23+J24+J25</f>
        <v>0</v>
      </c>
      <c r="K22" s="79">
        <f t="shared" ref="K22:M22" si="9">K23+K24+K25</f>
        <v>16944641</v>
      </c>
      <c r="L22" s="80">
        <f t="shared" si="9"/>
        <v>514600</v>
      </c>
      <c r="M22" s="81">
        <v>8786340.0199999996</v>
      </c>
      <c r="N22" s="50"/>
    </row>
    <row r="23" spans="1:14" ht="24.75" x14ac:dyDescent="0.25">
      <c r="A23" s="54" t="s">
        <v>46</v>
      </c>
      <c r="B23" s="55" t="s">
        <v>33</v>
      </c>
      <c r="C23" s="56" t="s">
        <v>47</v>
      </c>
      <c r="D23" s="78">
        <f t="shared" si="2"/>
        <v>9100</v>
      </c>
      <c r="E23" s="79"/>
      <c r="F23" s="79">
        <v>9100</v>
      </c>
      <c r="G23" s="80"/>
      <c r="H23" s="81">
        <v>0</v>
      </c>
      <c r="I23" s="78">
        <f t="shared" si="4"/>
        <v>9982</v>
      </c>
      <c r="J23" s="79"/>
      <c r="K23" s="79">
        <v>9982</v>
      </c>
      <c r="L23" s="80"/>
      <c r="M23" s="81">
        <v>0</v>
      </c>
      <c r="N23" s="50"/>
    </row>
    <row r="24" spans="1:14" ht="24.75" x14ac:dyDescent="0.25">
      <c r="A24" s="54" t="s">
        <v>48</v>
      </c>
      <c r="B24" s="55" t="s">
        <v>33</v>
      </c>
      <c r="C24" s="56" t="s">
        <v>49</v>
      </c>
      <c r="D24" s="78">
        <f t="shared" si="2"/>
        <v>20591473</v>
      </c>
      <c r="E24" s="79"/>
      <c r="F24" s="79">
        <v>13683859</v>
      </c>
      <c r="G24" s="80">
        <v>514600</v>
      </c>
      <c r="H24" s="81">
        <v>6393014</v>
      </c>
      <c r="I24" s="78">
        <f t="shared" si="4"/>
        <v>22984799.02</v>
      </c>
      <c r="J24" s="79"/>
      <c r="K24" s="79">
        <v>13683859</v>
      </c>
      <c r="L24" s="80">
        <v>514600</v>
      </c>
      <c r="M24" s="81">
        <v>8786340.0199999996</v>
      </c>
      <c r="N24" s="50"/>
    </row>
    <row r="25" spans="1:14" ht="36.75" x14ac:dyDescent="0.25">
      <c r="A25" s="54" t="s">
        <v>50</v>
      </c>
      <c r="B25" s="55" t="s">
        <v>33</v>
      </c>
      <c r="C25" s="56" t="s">
        <v>51</v>
      </c>
      <c r="D25" s="78">
        <f t="shared" si="2"/>
        <v>3250800</v>
      </c>
      <c r="E25" s="79"/>
      <c r="F25" s="79">
        <v>3250800</v>
      </c>
      <c r="G25" s="80"/>
      <c r="H25" s="81">
        <v>0</v>
      </c>
      <c r="I25" s="78">
        <f t="shared" si="4"/>
        <v>3250800</v>
      </c>
      <c r="J25" s="79"/>
      <c r="K25" s="79">
        <v>3250800</v>
      </c>
      <c r="L25" s="80"/>
      <c r="M25" s="81">
        <v>0</v>
      </c>
      <c r="N25" s="50"/>
    </row>
    <row r="26" spans="1:14" x14ac:dyDescent="0.25">
      <c r="A26" s="54" t="s">
        <v>52</v>
      </c>
      <c r="B26" s="55" t="s">
        <v>33</v>
      </c>
      <c r="C26" s="56" t="s">
        <v>53</v>
      </c>
      <c r="D26" s="78">
        <f t="shared" si="2"/>
        <v>35890148.210000001</v>
      </c>
      <c r="E26" s="79">
        <f>E27+E28+E31</f>
        <v>0</v>
      </c>
      <c r="F26" s="79">
        <f t="shared" ref="F26:H26" si="10">F27+F28+F31</f>
        <v>9877100</v>
      </c>
      <c r="G26" s="80">
        <f t="shared" si="10"/>
        <v>11653400</v>
      </c>
      <c r="H26" s="81">
        <v>14359648.210000001</v>
      </c>
      <c r="I26" s="78">
        <f t="shared" si="4"/>
        <v>34360907.480000004</v>
      </c>
      <c r="J26" s="79">
        <f>J27+J28+J31</f>
        <v>0</v>
      </c>
      <c r="K26" s="79">
        <f t="shared" ref="K26:M26" si="11">K27+K28+K31</f>
        <v>9877100</v>
      </c>
      <c r="L26" s="80">
        <f t="shared" si="11"/>
        <v>11653400</v>
      </c>
      <c r="M26" s="81">
        <v>12830407.48</v>
      </c>
      <c r="N26" s="50"/>
    </row>
    <row r="27" spans="1:14" ht="24.75" x14ac:dyDescent="0.25">
      <c r="A27" s="54" t="s">
        <v>54</v>
      </c>
      <c r="B27" s="55" t="s">
        <v>33</v>
      </c>
      <c r="C27" s="56" t="s">
        <v>55</v>
      </c>
      <c r="D27" s="78">
        <f t="shared" si="2"/>
        <v>4043577.45</v>
      </c>
      <c r="E27" s="79"/>
      <c r="F27" s="79"/>
      <c r="G27" s="80">
        <v>2154000</v>
      </c>
      <c r="H27" s="81">
        <v>1889577.45</v>
      </c>
      <c r="I27" s="78">
        <f t="shared" si="4"/>
        <v>3892103.8600000003</v>
      </c>
      <c r="J27" s="79"/>
      <c r="K27" s="79"/>
      <c r="L27" s="80">
        <v>2154000</v>
      </c>
      <c r="M27" s="81">
        <v>1738103.86</v>
      </c>
      <c r="N27" s="50"/>
    </row>
    <row r="28" spans="1:14" x14ac:dyDescent="0.25">
      <c r="A28" s="54" t="s">
        <v>56</v>
      </c>
      <c r="B28" s="55" t="s">
        <v>33</v>
      </c>
      <c r="C28" s="56" t="s">
        <v>57</v>
      </c>
      <c r="D28" s="78">
        <f t="shared" si="2"/>
        <v>17415300</v>
      </c>
      <c r="E28" s="79">
        <f>E29+E30</f>
        <v>0</v>
      </c>
      <c r="F28" s="79">
        <f t="shared" ref="F28:H28" si="12">F29+F30</f>
        <v>9877100</v>
      </c>
      <c r="G28" s="80">
        <f t="shared" si="12"/>
        <v>7538200</v>
      </c>
      <c r="H28" s="81">
        <v>0</v>
      </c>
      <c r="I28" s="78">
        <f t="shared" si="4"/>
        <v>17415300</v>
      </c>
      <c r="J28" s="79">
        <f>J29+J30</f>
        <v>0</v>
      </c>
      <c r="K28" s="79">
        <f t="shared" ref="K28:M28" si="13">K29+K30</f>
        <v>9877100</v>
      </c>
      <c r="L28" s="80">
        <f t="shared" si="13"/>
        <v>7538200</v>
      </c>
      <c r="M28" s="81">
        <v>0</v>
      </c>
      <c r="N28" s="50"/>
    </row>
    <row r="29" spans="1:14" ht="24.75" x14ac:dyDescent="0.25">
      <c r="A29" s="54" t="s">
        <v>58</v>
      </c>
      <c r="B29" s="55" t="s">
        <v>33</v>
      </c>
      <c r="C29" s="56" t="s">
        <v>59</v>
      </c>
      <c r="D29" s="78">
        <f t="shared" si="2"/>
        <v>1279000</v>
      </c>
      <c r="E29" s="79"/>
      <c r="F29" s="79">
        <v>447000</v>
      </c>
      <c r="G29" s="80">
        <v>832000</v>
      </c>
      <c r="H29" s="81">
        <v>0</v>
      </c>
      <c r="I29" s="78">
        <f t="shared" si="4"/>
        <v>1560312.51</v>
      </c>
      <c r="J29" s="79"/>
      <c r="K29" s="79">
        <v>728312.51</v>
      </c>
      <c r="L29" s="80">
        <v>832000</v>
      </c>
      <c r="M29" s="81">
        <v>0</v>
      </c>
      <c r="N29" s="50"/>
    </row>
    <row r="30" spans="1:14" ht="24.75" x14ac:dyDescent="0.25">
      <c r="A30" s="54" t="s">
        <v>60</v>
      </c>
      <c r="B30" s="55" t="s">
        <v>33</v>
      </c>
      <c r="C30" s="56" t="s">
        <v>61</v>
      </c>
      <c r="D30" s="78">
        <f t="shared" si="2"/>
        <v>16136300</v>
      </c>
      <c r="E30" s="79"/>
      <c r="F30" s="79">
        <v>9430100</v>
      </c>
      <c r="G30" s="80">
        <v>6706200</v>
      </c>
      <c r="H30" s="81">
        <v>0</v>
      </c>
      <c r="I30" s="78">
        <f t="shared" si="4"/>
        <v>15854987.49</v>
      </c>
      <c r="J30" s="79"/>
      <c r="K30" s="79">
        <v>9148787.4900000002</v>
      </c>
      <c r="L30" s="80">
        <v>6706200</v>
      </c>
      <c r="M30" s="81">
        <v>0</v>
      </c>
      <c r="N30" s="50"/>
    </row>
    <row r="31" spans="1:14" x14ac:dyDescent="0.25">
      <c r="A31" s="54" t="s">
        <v>62</v>
      </c>
      <c r="B31" s="55" t="s">
        <v>33</v>
      </c>
      <c r="C31" s="56" t="s">
        <v>63</v>
      </c>
      <c r="D31" s="78">
        <f t="shared" si="2"/>
        <v>14431270.76</v>
      </c>
      <c r="E31" s="79">
        <f>E32+E33</f>
        <v>0</v>
      </c>
      <c r="F31" s="79">
        <f t="shared" ref="F31:H31" si="14">F32+F33</f>
        <v>0</v>
      </c>
      <c r="G31" s="80">
        <f t="shared" si="14"/>
        <v>1961200</v>
      </c>
      <c r="H31" s="81">
        <v>12470070.76</v>
      </c>
      <c r="I31" s="78">
        <f t="shared" si="4"/>
        <v>13053503.619999999</v>
      </c>
      <c r="J31" s="79">
        <f>J32+J33</f>
        <v>0</v>
      </c>
      <c r="K31" s="79">
        <f t="shared" ref="K31:M31" si="15">K32+K33</f>
        <v>0</v>
      </c>
      <c r="L31" s="80">
        <f t="shared" si="15"/>
        <v>1961200</v>
      </c>
      <c r="M31" s="81">
        <v>11092303.619999999</v>
      </c>
      <c r="N31" s="50"/>
    </row>
    <row r="32" spans="1:14" x14ac:dyDescent="0.25">
      <c r="A32" s="54" t="s">
        <v>64</v>
      </c>
      <c r="B32" s="55" t="s">
        <v>33</v>
      </c>
      <c r="C32" s="56" t="s">
        <v>65</v>
      </c>
      <c r="D32" s="78">
        <f t="shared" si="2"/>
        <v>3935210</v>
      </c>
      <c r="E32" s="79"/>
      <c r="F32" s="79"/>
      <c r="G32" s="80">
        <v>711200</v>
      </c>
      <c r="H32" s="81">
        <v>3224010</v>
      </c>
      <c r="I32" s="78">
        <f t="shared" si="4"/>
        <v>4099064.1</v>
      </c>
      <c r="J32" s="79"/>
      <c r="K32" s="79"/>
      <c r="L32" s="80">
        <v>711200</v>
      </c>
      <c r="M32" s="81">
        <v>3387864.1</v>
      </c>
      <c r="N32" s="50"/>
    </row>
    <row r="33" spans="1:14" x14ac:dyDescent="0.25">
      <c r="A33" s="54" t="s">
        <v>66</v>
      </c>
      <c r="B33" s="55" t="s">
        <v>33</v>
      </c>
      <c r="C33" s="56" t="s">
        <v>67</v>
      </c>
      <c r="D33" s="78">
        <f t="shared" si="2"/>
        <v>10496060.76</v>
      </c>
      <c r="E33" s="79"/>
      <c r="F33" s="79"/>
      <c r="G33" s="80">
        <v>1250000</v>
      </c>
      <c r="H33" s="81">
        <v>9246060.7599999998</v>
      </c>
      <c r="I33" s="78">
        <f t="shared" si="4"/>
        <v>8954439.5199999996</v>
      </c>
      <c r="J33" s="79"/>
      <c r="K33" s="79"/>
      <c r="L33" s="80">
        <v>1250000</v>
      </c>
      <c r="M33" s="81">
        <v>7704439.5199999996</v>
      </c>
      <c r="N33" s="50"/>
    </row>
    <row r="34" spans="1:14" ht="24.75" x14ac:dyDescent="0.25">
      <c r="A34" s="54" t="s">
        <v>68</v>
      </c>
      <c r="B34" s="55" t="s">
        <v>33</v>
      </c>
      <c r="C34" s="56" t="s">
        <v>69</v>
      </c>
      <c r="D34" s="78">
        <f t="shared" si="2"/>
        <v>2938000</v>
      </c>
      <c r="E34" s="79"/>
      <c r="F34" s="79">
        <v>2883000</v>
      </c>
      <c r="G34" s="80">
        <v>10000</v>
      </c>
      <c r="H34" s="81">
        <v>45000</v>
      </c>
      <c r="I34" s="78">
        <f t="shared" si="4"/>
        <v>2895400</v>
      </c>
      <c r="J34" s="79"/>
      <c r="K34" s="79">
        <v>2883000</v>
      </c>
      <c r="L34" s="80"/>
      <c r="M34" s="81">
        <v>12400</v>
      </c>
      <c r="N34" s="50"/>
    </row>
    <row r="35" spans="1:14" ht="84.75" x14ac:dyDescent="0.25">
      <c r="A35" s="54" t="s">
        <v>70</v>
      </c>
      <c r="B35" s="55" t="s">
        <v>33</v>
      </c>
      <c r="C35" s="56" t="s">
        <v>71</v>
      </c>
      <c r="D35" s="78">
        <f t="shared" si="2"/>
        <v>1846943</v>
      </c>
      <c r="E35" s="79"/>
      <c r="F35" s="79">
        <v>1251000</v>
      </c>
      <c r="G35" s="80">
        <v>410000</v>
      </c>
      <c r="H35" s="81">
        <v>185943</v>
      </c>
      <c r="I35" s="78">
        <f t="shared" si="4"/>
        <v>1864512</v>
      </c>
      <c r="J35" s="79"/>
      <c r="K35" s="79">
        <v>1251000</v>
      </c>
      <c r="L35" s="80">
        <v>410000</v>
      </c>
      <c r="M35" s="81">
        <v>203512</v>
      </c>
      <c r="N35" s="50"/>
    </row>
    <row r="36" spans="1:14" ht="36.75" x14ac:dyDescent="0.25">
      <c r="A36" s="54" t="s">
        <v>72</v>
      </c>
      <c r="B36" s="55" t="s">
        <v>33</v>
      </c>
      <c r="C36" s="56" t="s">
        <v>73</v>
      </c>
      <c r="D36" s="78">
        <f t="shared" si="2"/>
        <v>300000</v>
      </c>
      <c r="E36" s="79"/>
      <c r="F36" s="79">
        <v>300000</v>
      </c>
      <c r="G36" s="80"/>
      <c r="H36" s="81">
        <v>0</v>
      </c>
      <c r="I36" s="78">
        <f t="shared" si="4"/>
        <v>300000</v>
      </c>
      <c r="J36" s="79"/>
      <c r="K36" s="79">
        <v>300000</v>
      </c>
      <c r="L36" s="80"/>
      <c r="M36" s="81">
        <v>0</v>
      </c>
      <c r="N36" s="50"/>
    </row>
    <row r="37" spans="1:14" ht="48.75" x14ac:dyDescent="0.25">
      <c r="A37" s="54" t="s">
        <v>74</v>
      </c>
      <c r="B37" s="55" t="s">
        <v>33</v>
      </c>
      <c r="C37" s="56" t="s">
        <v>75</v>
      </c>
      <c r="D37" s="78">
        <f t="shared" si="2"/>
        <v>51766587.210000001</v>
      </c>
      <c r="E37" s="79">
        <f>E38</f>
        <v>0</v>
      </c>
      <c r="F37" s="79">
        <f t="shared" ref="F37:H37" si="16">F38</f>
        <v>51766587.210000001</v>
      </c>
      <c r="G37" s="80">
        <f t="shared" si="16"/>
        <v>0</v>
      </c>
      <c r="H37" s="81">
        <v>0</v>
      </c>
      <c r="I37" s="78">
        <f t="shared" si="4"/>
        <v>51766587.210000001</v>
      </c>
      <c r="J37" s="79">
        <f>J38</f>
        <v>0</v>
      </c>
      <c r="K37" s="79">
        <f t="shared" ref="K37:M37" si="17">K38</f>
        <v>51766587.210000001</v>
      </c>
      <c r="L37" s="80">
        <f t="shared" si="17"/>
        <v>0</v>
      </c>
      <c r="M37" s="81">
        <v>0</v>
      </c>
      <c r="N37" s="50"/>
    </row>
    <row r="38" spans="1:14" ht="24.75" x14ac:dyDescent="0.25">
      <c r="A38" s="54" t="s">
        <v>76</v>
      </c>
      <c r="B38" s="55" t="s">
        <v>33</v>
      </c>
      <c r="C38" s="56" t="s">
        <v>77</v>
      </c>
      <c r="D38" s="78">
        <f t="shared" si="2"/>
        <v>51766587.210000001</v>
      </c>
      <c r="E38" s="79"/>
      <c r="F38" s="79">
        <v>51766587.210000001</v>
      </c>
      <c r="G38" s="80"/>
      <c r="H38" s="81">
        <v>0</v>
      </c>
      <c r="I38" s="78">
        <f t="shared" si="4"/>
        <v>51766587.210000001</v>
      </c>
      <c r="J38" s="79"/>
      <c r="K38" s="79">
        <v>51766587.210000001</v>
      </c>
      <c r="L38" s="80"/>
      <c r="M38" s="81">
        <v>0</v>
      </c>
      <c r="N38" s="50"/>
    </row>
    <row r="39" spans="1:14" ht="48.75" x14ac:dyDescent="0.25">
      <c r="A39" s="54" t="s">
        <v>78</v>
      </c>
      <c r="B39" s="55" t="s">
        <v>33</v>
      </c>
      <c r="C39" s="56" t="s">
        <v>79</v>
      </c>
      <c r="D39" s="78">
        <f t="shared" si="2"/>
        <v>241600</v>
      </c>
      <c r="E39" s="79"/>
      <c r="F39" s="79">
        <v>191600</v>
      </c>
      <c r="G39" s="80">
        <v>50000</v>
      </c>
      <c r="H39" s="81">
        <v>0</v>
      </c>
      <c r="I39" s="78">
        <f t="shared" si="4"/>
        <v>507202</v>
      </c>
      <c r="J39" s="79"/>
      <c r="K39" s="79">
        <v>500578.5</v>
      </c>
      <c r="L39" s="80">
        <v>6623.5</v>
      </c>
      <c r="M39" s="81">
        <v>0</v>
      </c>
      <c r="N39" s="50"/>
    </row>
    <row r="40" spans="1:14" ht="24.75" x14ac:dyDescent="0.25">
      <c r="A40" s="54" t="s">
        <v>80</v>
      </c>
      <c r="B40" s="55" t="s">
        <v>33</v>
      </c>
      <c r="C40" s="56" t="s">
        <v>81</v>
      </c>
      <c r="D40" s="78">
        <f t="shared" si="2"/>
        <v>509000</v>
      </c>
      <c r="E40" s="79"/>
      <c r="F40" s="79">
        <v>504000</v>
      </c>
      <c r="G40" s="80"/>
      <c r="H40" s="81">
        <v>5000</v>
      </c>
      <c r="I40" s="78">
        <f t="shared" si="4"/>
        <v>555485.07999999996</v>
      </c>
      <c r="J40" s="79"/>
      <c r="K40" s="79">
        <v>523424.23</v>
      </c>
      <c r="L40" s="80"/>
      <c r="M40" s="81">
        <v>32060.85</v>
      </c>
      <c r="N40" s="50"/>
    </row>
    <row r="41" spans="1:14" ht="24.75" x14ac:dyDescent="0.25">
      <c r="A41" s="54" t="s">
        <v>82</v>
      </c>
      <c r="B41" s="55" t="s">
        <v>33</v>
      </c>
      <c r="C41" s="56" t="s">
        <v>83</v>
      </c>
      <c r="D41" s="78">
        <f t="shared" si="2"/>
        <v>2216601.06</v>
      </c>
      <c r="E41" s="79">
        <f>E42+E43+E44</f>
        <v>0</v>
      </c>
      <c r="F41" s="79">
        <f t="shared" ref="F41:H41" si="18">F42+F43+F44</f>
        <v>0</v>
      </c>
      <c r="G41" s="80">
        <f t="shared" si="18"/>
        <v>1363155.84</v>
      </c>
      <c r="H41" s="81">
        <v>853445.22</v>
      </c>
      <c r="I41" s="78">
        <f t="shared" si="4"/>
        <v>2482770.9900000002</v>
      </c>
      <c r="J41" s="79">
        <f>J42+J43+J44</f>
        <v>0</v>
      </c>
      <c r="K41" s="79">
        <f t="shared" ref="K41:M41" si="19">K42+K43+K44</f>
        <v>569</v>
      </c>
      <c r="L41" s="80">
        <f t="shared" si="19"/>
        <v>1363205.84</v>
      </c>
      <c r="M41" s="81">
        <v>1118996.1499999999</v>
      </c>
      <c r="N41" s="50"/>
    </row>
    <row r="42" spans="1:14" x14ac:dyDescent="0.25">
      <c r="A42" s="54" t="s">
        <v>84</v>
      </c>
      <c r="B42" s="55" t="s">
        <v>33</v>
      </c>
      <c r="C42" s="56" t="s">
        <v>85</v>
      </c>
      <c r="D42" s="78">
        <f t="shared" si="2"/>
        <v>0</v>
      </c>
      <c r="E42" s="79"/>
      <c r="F42" s="79"/>
      <c r="G42" s="80"/>
      <c r="H42" s="81">
        <v>0</v>
      </c>
      <c r="I42" s="78">
        <f t="shared" si="4"/>
        <v>213221</v>
      </c>
      <c r="J42" s="79"/>
      <c r="K42" s="79">
        <v>569</v>
      </c>
      <c r="L42" s="80"/>
      <c r="M42" s="81">
        <v>212652</v>
      </c>
      <c r="N42" s="50"/>
    </row>
    <row r="43" spans="1:14" x14ac:dyDescent="0.25">
      <c r="A43" s="54" t="s">
        <v>86</v>
      </c>
      <c r="B43" s="55" t="s">
        <v>33</v>
      </c>
      <c r="C43" s="56" t="s">
        <v>87</v>
      </c>
      <c r="D43" s="78">
        <f t="shared" si="2"/>
        <v>1141811</v>
      </c>
      <c r="E43" s="79"/>
      <c r="F43" s="79"/>
      <c r="G43" s="80">
        <v>1000000</v>
      </c>
      <c r="H43" s="81">
        <v>141811</v>
      </c>
      <c r="I43" s="78">
        <f t="shared" si="4"/>
        <v>1194759.93</v>
      </c>
      <c r="J43" s="79"/>
      <c r="K43" s="79"/>
      <c r="L43" s="80">
        <v>1000050</v>
      </c>
      <c r="M43" s="81">
        <v>194709.93</v>
      </c>
      <c r="N43" s="50"/>
    </row>
    <row r="44" spans="1:14" x14ac:dyDescent="0.25">
      <c r="A44" s="54" t="s">
        <v>88</v>
      </c>
      <c r="B44" s="55" t="s">
        <v>33</v>
      </c>
      <c r="C44" s="56" t="s">
        <v>89</v>
      </c>
      <c r="D44" s="78">
        <f t="shared" si="2"/>
        <v>1074790.06</v>
      </c>
      <c r="E44" s="79"/>
      <c r="F44" s="79"/>
      <c r="G44" s="80">
        <v>363155.84</v>
      </c>
      <c r="H44" s="81">
        <v>711634.22</v>
      </c>
      <c r="I44" s="78">
        <f t="shared" si="4"/>
        <v>1074790.06</v>
      </c>
      <c r="J44" s="79"/>
      <c r="K44" s="79"/>
      <c r="L44" s="80">
        <v>363155.84</v>
      </c>
      <c r="M44" s="81">
        <v>711634.22</v>
      </c>
      <c r="N44" s="50"/>
    </row>
    <row r="45" spans="1:14" ht="24.75" x14ac:dyDescent="0.25">
      <c r="A45" s="54" t="s">
        <v>90</v>
      </c>
      <c r="B45" s="55" t="s">
        <v>33</v>
      </c>
      <c r="C45" s="56" t="s">
        <v>91</v>
      </c>
      <c r="D45" s="78">
        <f t="shared" si="2"/>
        <v>590261181.29000008</v>
      </c>
      <c r="E45" s="79">
        <f>E46+E57</f>
        <v>40319161.149999999</v>
      </c>
      <c r="F45" s="79">
        <f t="shared" ref="F45:H45" si="20">F46+F57</f>
        <v>526251138.17000002</v>
      </c>
      <c r="G45" s="80">
        <f t="shared" si="20"/>
        <v>54350157.960000001</v>
      </c>
      <c r="H45" s="81">
        <v>49979046.310000002</v>
      </c>
      <c r="I45" s="78">
        <f t="shared" si="4"/>
        <v>590261181.29000008</v>
      </c>
      <c r="J45" s="79">
        <f>J46+J57</f>
        <v>40319161.149999999</v>
      </c>
      <c r="K45" s="79">
        <f t="shared" ref="K45:M45" si="21">K46+K57</f>
        <v>526251138.17000002</v>
      </c>
      <c r="L45" s="80">
        <f t="shared" si="21"/>
        <v>54350157.960000001</v>
      </c>
      <c r="M45" s="81">
        <v>49979046.310000002</v>
      </c>
      <c r="N45" s="50"/>
    </row>
    <row r="46" spans="1:14" ht="60.75" x14ac:dyDescent="0.25">
      <c r="A46" s="54" t="s">
        <v>92</v>
      </c>
      <c r="B46" s="55" t="s">
        <v>33</v>
      </c>
      <c r="C46" s="56" t="s">
        <v>93</v>
      </c>
      <c r="D46" s="78">
        <f t="shared" si="2"/>
        <v>590429435.14999998</v>
      </c>
      <c r="E46" s="79">
        <f>E47+E54+E55+E56</f>
        <v>40319161.149999999</v>
      </c>
      <c r="F46" s="79">
        <f t="shared" ref="F46:H46" si="22">F47+F54+F55+F56</f>
        <v>526251138.17000002</v>
      </c>
      <c r="G46" s="80">
        <f t="shared" si="22"/>
        <v>54518411.82</v>
      </c>
      <c r="H46" s="81">
        <v>49979046.310000002</v>
      </c>
      <c r="I46" s="78">
        <f t="shared" si="4"/>
        <v>590429435.14999998</v>
      </c>
      <c r="J46" s="79">
        <f>J47+J54+J55+J56</f>
        <v>40319161.149999999</v>
      </c>
      <c r="K46" s="79">
        <f t="shared" ref="K46:M46" si="23">K47+K54+K55+K56</f>
        <v>526251138.17000002</v>
      </c>
      <c r="L46" s="80">
        <f t="shared" si="23"/>
        <v>54518411.82</v>
      </c>
      <c r="M46" s="81">
        <v>49979046.310000002</v>
      </c>
      <c r="N46" s="50"/>
    </row>
    <row r="47" spans="1:14" ht="24.75" x14ac:dyDescent="0.25">
      <c r="A47" s="54" t="s">
        <v>94</v>
      </c>
      <c r="B47" s="55" t="s">
        <v>33</v>
      </c>
      <c r="C47" s="56" t="s">
        <v>95</v>
      </c>
      <c r="D47" s="78">
        <f t="shared" si="2"/>
        <v>108281300</v>
      </c>
      <c r="E47" s="79">
        <f>E48+E49+E50+E53</f>
        <v>7741484</v>
      </c>
      <c r="F47" s="79">
        <f t="shared" ref="F47:H47" si="24">F48+F49+F50+F53</f>
        <v>108281300</v>
      </c>
      <c r="G47" s="80">
        <f t="shared" si="24"/>
        <v>418159</v>
      </c>
      <c r="H47" s="81">
        <v>7323325</v>
      </c>
      <c r="I47" s="78">
        <f t="shared" si="4"/>
        <v>108281300</v>
      </c>
      <c r="J47" s="79">
        <f>J48+J49+J50+J53</f>
        <v>7741484</v>
      </c>
      <c r="K47" s="79">
        <f t="shared" ref="K47:M47" si="25">K48+K49+K50+K53</f>
        <v>108281300</v>
      </c>
      <c r="L47" s="80">
        <f t="shared" si="25"/>
        <v>418159</v>
      </c>
      <c r="M47" s="81">
        <v>7323325</v>
      </c>
      <c r="N47" s="50"/>
    </row>
    <row r="48" spans="1:14" ht="24.75" x14ac:dyDescent="0.25">
      <c r="A48" s="54" t="s">
        <v>96</v>
      </c>
      <c r="B48" s="55" t="s">
        <v>33</v>
      </c>
      <c r="C48" s="56" t="s">
        <v>97</v>
      </c>
      <c r="D48" s="78">
        <f t="shared" si="2"/>
        <v>102001300</v>
      </c>
      <c r="E48" s="79"/>
      <c r="F48" s="79">
        <v>102001300</v>
      </c>
      <c r="G48" s="80"/>
      <c r="H48" s="81">
        <v>0</v>
      </c>
      <c r="I48" s="78">
        <f t="shared" si="4"/>
        <v>102001300</v>
      </c>
      <c r="J48" s="79"/>
      <c r="K48" s="79">
        <v>102001300</v>
      </c>
      <c r="L48" s="80"/>
      <c r="M48" s="81">
        <v>0</v>
      </c>
      <c r="N48" s="50"/>
    </row>
    <row r="49" spans="1:14" ht="36.75" x14ac:dyDescent="0.25">
      <c r="A49" s="54" t="s">
        <v>98</v>
      </c>
      <c r="B49" s="55" t="s">
        <v>33</v>
      </c>
      <c r="C49" s="56" t="s">
        <v>99</v>
      </c>
      <c r="D49" s="78">
        <f t="shared" si="2"/>
        <v>6280000</v>
      </c>
      <c r="E49" s="79"/>
      <c r="F49" s="79">
        <v>6280000</v>
      </c>
      <c r="G49" s="80"/>
      <c r="H49" s="81">
        <v>0</v>
      </c>
      <c r="I49" s="78">
        <f t="shared" si="4"/>
        <v>6280000</v>
      </c>
      <c r="J49" s="79"/>
      <c r="K49" s="79">
        <v>6280000</v>
      </c>
      <c r="L49" s="80"/>
      <c r="M49" s="81">
        <v>0</v>
      </c>
      <c r="N49" s="50"/>
    </row>
    <row r="50" spans="1:14" ht="60.75" x14ac:dyDescent="0.25">
      <c r="A50" s="54" t="s">
        <v>100</v>
      </c>
      <c r="B50" s="55" t="s">
        <v>33</v>
      </c>
      <c r="C50" s="56" t="s">
        <v>101</v>
      </c>
      <c r="D50" s="78">
        <f t="shared" si="2"/>
        <v>0</v>
      </c>
      <c r="E50" s="79">
        <f t="shared" ref="E50:H50" si="26">E51+E52</f>
        <v>7741484</v>
      </c>
      <c r="F50" s="79">
        <f t="shared" si="26"/>
        <v>0</v>
      </c>
      <c r="G50" s="80">
        <f t="shared" si="26"/>
        <v>418159</v>
      </c>
      <c r="H50" s="81">
        <v>7323325</v>
      </c>
      <c r="I50" s="78">
        <f t="shared" si="4"/>
        <v>0</v>
      </c>
      <c r="J50" s="79">
        <f>J51+J52</f>
        <v>7741484</v>
      </c>
      <c r="K50" s="79">
        <f t="shared" ref="K50:M50" si="27">K51+K52</f>
        <v>0</v>
      </c>
      <c r="L50" s="80">
        <f t="shared" si="27"/>
        <v>418159</v>
      </c>
      <c r="M50" s="81">
        <v>7323325</v>
      </c>
      <c r="N50" s="50"/>
    </row>
    <row r="51" spans="1:14" ht="48.75" customHeight="1" x14ac:dyDescent="0.25">
      <c r="A51" s="54" t="s">
        <v>102</v>
      </c>
      <c r="B51" s="55" t="s">
        <v>33</v>
      </c>
      <c r="C51" s="56" t="s">
        <v>103</v>
      </c>
      <c r="D51" s="78">
        <f t="shared" si="2"/>
        <v>0</v>
      </c>
      <c r="E51" s="79">
        <v>7323325</v>
      </c>
      <c r="F51" s="79"/>
      <c r="G51" s="80"/>
      <c r="H51" s="81">
        <v>7323325</v>
      </c>
      <c r="I51" s="78">
        <f t="shared" si="4"/>
        <v>0</v>
      </c>
      <c r="J51" s="79">
        <f>E51</f>
        <v>7323325</v>
      </c>
      <c r="K51" s="79"/>
      <c r="L51" s="80"/>
      <c r="M51" s="81">
        <v>7323325</v>
      </c>
      <c r="N51" s="50"/>
    </row>
    <row r="52" spans="1:14" ht="48.75" customHeight="1" x14ac:dyDescent="0.25">
      <c r="A52" s="54" t="s">
        <v>104</v>
      </c>
      <c r="B52" s="55" t="s">
        <v>33</v>
      </c>
      <c r="C52" s="56" t="s">
        <v>105</v>
      </c>
      <c r="D52" s="78">
        <f t="shared" si="2"/>
        <v>0</v>
      </c>
      <c r="E52" s="79">
        <v>418159</v>
      </c>
      <c r="F52" s="79"/>
      <c r="G52" s="80">
        <v>418159</v>
      </c>
      <c r="H52" s="81">
        <v>0</v>
      </c>
      <c r="I52" s="78">
        <f t="shared" si="4"/>
        <v>0</v>
      </c>
      <c r="J52" s="79">
        <f>E52</f>
        <v>418159</v>
      </c>
      <c r="K52" s="79"/>
      <c r="L52" s="80">
        <v>418159</v>
      </c>
      <c r="M52" s="81">
        <v>0</v>
      </c>
      <c r="N52" s="50"/>
    </row>
    <row r="53" spans="1:14" x14ac:dyDescent="0.25">
      <c r="A53" s="54" t="s">
        <v>106</v>
      </c>
      <c r="B53" s="55" t="s">
        <v>33</v>
      </c>
      <c r="C53" s="56" t="s">
        <v>107</v>
      </c>
      <c r="D53" s="78">
        <f t="shared" si="2"/>
        <v>0</v>
      </c>
      <c r="E53" s="79"/>
      <c r="F53" s="79"/>
      <c r="G53" s="80"/>
      <c r="H53" s="81">
        <v>0</v>
      </c>
      <c r="I53" s="78">
        <f t="shared" si="4"/>
        <v>0</v>
      </c>
      <c r="J53" s="79"/>
      <c r="K53" s="79"/>
      <c r="L53" s="80"/>
      <c r="M53" s="81">
        <v>0</v>
      </c>
      <c r="N53" s="50"/>
    </row>
    <row r="54" spans="1:14" ht="36.75" x14ac:dyDescent="0.25">
      <c r="A54" s="54" t="s">
        <v>108</v>
      </c>
      <c r="B54" s="55" t="s">
        <v>33</v>
      </c>
      <c r="C54" s="56" t="s">
        <v>109</v>
      </c>
      <c r="D54" s="78">
        <f t="shared" si="2"/>
        <v>130101050.63</v>
      </c>
      <c r="E54" s="79"/>
      <c r="F54" s="79">
        <v>84060027.170000002</v>
      </c>
      <c r="G54" s="80">
        <v>10493126.85</v>
      </c>
      <c r="H54" s="81">
        <v>35547896.609999999</v>
      </c>
      <c r="I54" s="78">
        <f t="shared" si="4"/>
        <v>130101050.63</v>
      </c>
      <c r="J54" s="79"/>
      <c r="K54" s="79">
        <v>84060027.170000002</v>
      </c>
      <c r="L54" s="80">
        <v>10493126.85</v>
      </c>
      <c r="M54" s="81">
        <v>35547896.609999999</v>
      </c>
      <c r="N54" s="50"/>
    </row>
    <row r="55" spans="1:14" ht="24.75" x14ac:dyDescent="0.25">
      <c r="A55" s="54" t="s">
        <v>110</v>
      </c>
      <c r="B55" s="55" t="s">
        <v>33</v>
      </c>
      <c r="C55" s="56" t="s">
        <v>111</v>
      </c>
      <c r="D55" s="78">
        <f t="shared" si="2"/>
        <v>287681700</v>
      </c>
      <c r="E55" s="79"/>
      <c r="F55" s="79">
        <v>285874700</v>
      </c>
      <c r="G55" s="80">
        <v>347500</v>
      </c>
      <c r="H55" s="81">
        <v>1459500</v>
      </c>
      <c r="I55" s="78">
        <f t="shared" si="4"/>
        <v>287681700</v>
      </c>
      <c r="J55" s="79"/>
      <c r="K55" s="79">
        <v>285874700</v>
      </c>
      <c r="L55" s="80">
        <v>347500</v>
      </c>
      <c r="M55" s="81">
        <v>1459500</v>
      </c>
      <c r="N55" s="50"/>
    </row>
    <row r="56" spans="1:14" x14ac:dyDescent="0.25">
      <c r="A56" s="54" t="s">
        <v>112</v>
      </c>
      <c r="B56" s="55" t="s">
        <v>33</v>
      </c>
      <c r="C56" s="56" t="s">
        <v>113</v>
      </c>
      <c r="D56" s="78">
        <f t="shared" si="2"/>
        <v>64365384.520000003</v>
      </c>
      <c r="E56" s="79">
        <v>32577677.149999999</v>
      </c>
      <c r="F56" s="79">
        <v>48035111</v>
      </c>
      <c r="G56" s="80">
        <v>43259625.969999999</v>
      </c>
      <c r="H56" s="81">
        <v>5648324.7000000002</v>
      </c>
      <c r="I56" s="78">
        <f t="shared" si="4"/>
        <v>64365384.520000003</v>
      </c>
      <c r="J56" s="79">
        <f>E56</f>
        <v>32577677.149999999</v>
      </c>
      <c r="K56" s="79">
        <v>48035111</v>
      </c>
      <c r="L56" s="80">
        <v>43259625.969999999</v>
      </c>
      <c r="M56" s="81">
        <v>5648324.7000000002</v>
      </c>
      <c r="N56" s="50"/>
    </row>
    <row r="57" spans="1:14" ht="75.75" customHeight="1" thickBot="1" x14ac:dyDescent="0.3">
      <c r="A57" s="54" t="s">
        <v>114</v>
      </c>
      <c r="B57" s="55" t="s">
        <v>33</v>
      </c>
      <c r="C57" s="56" t="s">
        <v>115</v>
      </c>
      <c r="D57" s="85">
        <f t="shared" si="2"/>
        <v>-168253.86</v>
      </c>
      <c r="E57" s="86"/>
      <c r="F57" s="86"/>
      <c r="G57" s="87">
        <v>-168253.86</v>
      </c>
      <c r="H57" s="88">
        <v>0</v>
      </c>
      <c r="I57" s="85">
        <f t="shared" si="4"/>
        <v>-168253.86</v>
      </c>
      <c r="J57" s="86">
        <f>E57</f>
        <v>0</v>
      </c>
      <c r="K57" s="86"/>
      <c r="L57" s="87">
        <v>-168253.86</v>
      </c>
      <c r="M57" s="88">
        <v>0</v>
      </c>
      <c r="N57" s="7"/>
    </row>
    <row r="58" spans="1:14" ht="12.95" customHeight="1" x14ac:dyDescent="0.25">
      <c r="A58" s="57"/>
      <c r="B58" s="57"/>
      <c r="C58" s="57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7"/>
    </row>
  </sheetData>
  <mergeCells count="17">
    <mergeCell ref="A13:A14"/>
    <mergeCell ref="B13:B14"/>
    <mergeCell ref="C13:C14"/>
    <mergeCell ref="D13:H13"/>
    <mergeCell ref="I13:M13"/>
    <mergeCell ref="B6:E6"/>
    <mergeCell ref="G6:H6"/>
    <mergeCell ref="B7:E7"/>
    <mergeCell ref="G7:H7"/>
    <mergeCell ref="G8:H8"/>
    <mergeCell ref="G9:H9"/>
    <mergeCell ref="B1:E2"/>
    <mergeCell ref="G2:H2"/>
    <mergeCell ref="G3:H3"/>
    <mergeCell ref="C4:E4"/>
    <mergeCell ref="G4:H4"/>
    <mergeCell ref="G5:H5"/>
  </mergeCells>
  <pageMargins left="0.78740157480314965" right="0.39370078740157483" top="0.59055118110236227" bottom="0.39370078740157483" header="0" footer="0"/>
  <pageSetup paperSize="9" scale="61" fitToHeight="0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zoomScale="64" zoomScaleNormal="64" zoomScaleSheetLayoutView="100" workbookViewId="0">
      <pane xSplit="3" ySplit="6" topLeftCell="D22" activePane="bottomRight" state="frozen"/>
      <selection pane="topRight" activeCell="D1" sqref="D1"/>
      <selection pane="bottomLeft" activeCell="A7" sqref="A7"/>
      <selection pane="bottomRight" activeCell="C19" sqref="C19"/>
    </sheetView>
  </sheetViews>
  <sheetFormatPr defaultRowHeight="15" x14ac:dyDescent="0.25"/>
  <cols>
    <col min="1" max="1" width="53.85546875" style="8" customWidth="1"/>
    <col min="2" max="2" width="5" style="8" customWidth="1"/>
    <col min="3" max="3" width="31.42578125" style="8" customWidth="1"/>
    <col min="4" max="4" width="17.85546875" style="8" customWidth="1"/>
    <col min="5" max="5" width="17.28515625" style="8" customWidth="1"/>
    <col min="6" max="8" width="15.85546875" style="8" customWidth="1"/>
    <col min="9" max="9" width="18.28515625" style="8" customWidth="1"/>
    <col min="10" max="10" width="14.42578125" style="8" customWidth="1"/>
    <col min="11" max="13" width="15.85546875" style="8" customWidth="1"/>
    <col min="14" max="14" width="9.7109375" style="8" customWidth="1"/>
    <col min="15" max="16384" width="9.140625" style="8"/>
  </cols>
  <sheetData>
    <row r="1" spans="1:14" ht="7.5" customHeight="1" x14ac:dyDescent="0.25">
      <c r="A1" s="59"/>
      <c r="B1" s="60"/>
      <c r="C1" s="61"/>
      <c r="D1" s="61"/>
      <c r="E1" s="61"/>
      <c r="F1" s="61"/>
      <c r="G1" s="61"/>
      <c r="H1" s="61"/>
      <c r="I1" s="61"/>
      <c r="J1" s="61"/>
      <c r="K1" s="7"/>
      <c r="L1" s="7"/>
      <c r="M1" s="7"/>
      <c r="N1" s="7"/>
    </row>
    <row r="2" spans="1:14" ht="14.1" customHeight="1" x14ac:dyDescent="0.25">
      <c r="A2" s="37" t="s">
        <v>116</v>
      </c>
      <c r="B2" s="37"/>
      <c r="C2" s="37"/>
      <c r="D2" s="24"/>
      <c r="E2" s="24"/>
      <c r="F2" s="24"/>
      <c r="G2" s="17"/>
      <c r="H2" s="17"/>
      <c r="I2" s="17"/>
      <c r="J2" s="114"/>
      <c r="K2" s="22"/>
      <c r="L2" s="22"/>
      <c r="M2" s="22"/>
      <c r="N2" s="7"/>
    </row>
    <row r="3" spans="1:14" ht="12.95" customHeight="1" thickBot="1" x14ac:dyDescent="0.3">
      <c r="A3" s="115"/>
      <c r="B3" s="115"/>
      <c r="C3" s="115"/>
      <c r="D3" s="116"/>
      <c r="E3" s="116"/>
      <c r="F3" s="116"/>
      <c r="G3" s="116"/>
      <c r="H3" s="116"/>
      <c r="I3" s="117"/>
      <c r="J3" s="117"/>
      <c r="K3" s="118"/>
      <c r="L3" s="118"/>
      <c r="M3" s="118"/>
      <c r="N3" s="7"/>
    </row>
    <row r="4" spans="1:14" ht="11.45" customHeight="1" x14ac:dyDescent="0.25">
      <c r="A4" s="38" t="s">
        <v>117</v>
      </c>
      <c r="B4" s="38" t="s">
        <v>118</v>
      </c>
      <c r="C4" s="39" t="s">
        <v>119</v>
      </c>
      <c r="D4" s="40" t="s">
        <v>12</v>
      </c>
      <c r="E4" s="41"/>
      <c r="F4" s="41"/>
      <c r="G4" s="41"/>
      <c r="H4" s="68"/>
      <c r="I4" s="119" t="s">
        <v>13</v>
      </c>
      <c r="J4" s="120"/>
      <c r="K4" s="120"/>
      <c r="L4" s="120"/>
      <c r="M4" s="121"/>
      <c r="N4" s="42"/>
    </row>
    <row r="5" spans="1:14" ht="140.44999999999999" customHeight="1" x14ac:dyDescent="0.25">
      <c r="A5" s="38"/>
      <c r="B5" s="38"/>
      <c r="C5" s="39"/>
      <c r="D5" s="43" t="s">
        <v>14</v>
      </c>
      <c r="E5" s="69" t="s">
        <v>15</v>
      </c>
      <c r="F5" s="69" t="s">
        <v>16</v>
      </c>
      <c r="G5" s="69" t="s">
        <v>17</v>
      </c>
      <c r="H5" s="70" t="s">
        <v>18</v>
      </c>
      <c r="I5" s="43" t="s">
        <v>14</v>
      </c>
      <c r="J5" s="69" t="s">
        <v>15</v>
      </c>
      <c r="K5" s="69" t="s">
        <v>16</v>
      </c>
      <c r="L5" s="69" t="s">
        <v>17</v>
      </c>
      <c r="M5" s="70" t="s">
        <v>18</v>
      </c>
      <c r="N5" s="42"/>
    </row>
    <row r="6" spans="1:14" ht="11.45" customHeight="1" thickBot="1" x14ac:dyDescent="0.3">
      <c r="A6" s="44" t="s">
        <v>19</v>
      </c>
      <c r="B6" s="44" t="s">
        <v>20</v>
      </c>
      <c r="C6" s="45" t="s">
        <v>21</v>
      </c>
      <c r="D6" s="73" t="s">
        <v>22</v>
      </c>
      <c r="E6" s="67" t="s">
        <v>23</v>
      </c>
      <c r="F6" s="67" t="s">
        <v>24</v>
      </c>
      <c r="G6" s="67" t="s">
        <v>25</v>
      </c>
      <c r="H6" s="72" t="s">
        <v>26</v>
      </c>
      <c r="I6" s="73" t="s">
        <v>27</v>
      </c>
      <c r="J6" s="67" t="s">
        <v>28</v>
      </c>
      <c r="K6" s="67" t="s">
        <v>29</v>
      </c>
      <c r="L6" s="67" t="s">
        <v>30</v>
      </c>
      <c r="M6" s="72" t="s">
        <v>31</v>
      </c>
      <c r="N6" s="42"/>
    </row>
    <row r="7" spans="1:14" ht="25.5" customHeight="1" x14ac:dyDescent="0.25">
      <c r="A7" s="122" t="s">
        <v>120</v>
      </c>
      <c r="B7" s="48" t="s">
        <v>121</v>
      </c>
      <c r="C7" s="123" t="s">
        <v>34</v>
      </c>
      <c r="D7" s="89">
        <f>F7+G7+H7-E7</f>
        <v>842693310.39999998</v>
      </c>
      <c r="E7" s="90">
        <f>E9+E17+E19+E22+E27+E32+E38+E41+E45+E48+E51+E53</f>
        <v>40319161.149999999</v>
      </c>
      <c r="F7" s="90">
        <f t="shared" ref="F7:G7" si="0">F9+F17+F19+F22+F27+F32+F38+F41+F45+F48+F51+F53</f>
        <v>697020923.13</v>
      </c>
      <c r="G7" s="91">
        <f t="shared" si="0"/>
        <v>91741112.099999994</v>
      </c>
      <c r="H7" s="92">
        <v>94250436.319999993</v>
      </c>
      <c r="I7" s="89">
        <f>K7+L7+M7-J7</f>
        <v>799379530.36000025</v>
      </c>
      <c r="J7" s="90">
        <f>J9+J17+J19+J22+J27+J32+J38+J41+J45+J48+J51+J53</f>
        <v>40319161.149999999</v>
      </c>
      <c r="K7" s="90">
        <f t="shared" ref="K7:L7" si="1">K9+K17+K19+K22+K27+K32+K38+K41+K45+K48+K51+K53</f>
        <v>670452838.11000013</v>
      </c>
      <c r="L7" s="91">
        <f t="shared" si="1"/>
        <v>83364506.209999993</v>
      </c>
      <c r="M7" s="92">
        <v>85881347.189999998</v>
      </c>
      <c r="N7" s="50"/>
    </row>
    <row r="8" spans="1:14" ht="14.25" customHeight="1" x14ac:dyDescent="0.25">
      <c r="A8" s="51" t="s">
        <v>35</v>
      </c>
      <c r="B8" s="124"/>
      <c r="C8" s="56"/>
      <c r="D8" s="93"/>
      <c r="E8" s="94"/>
      <c r="F8" s="94"/>
      <c r="G8" s="56"/>
      <c r="H8" s="95"/>
      <c r="I8" s="93"/>
      <c r="J8" s="94"/>
      <c r="K8" s="94"/>
      <c r="L8" s="56"/>
      <c r="M8" s="95"/>
      <c r="N8" s="50"/>
    </row>
    <row r="9" spans="1:14" x14ac:dyDescent="0.25">
      <c r="A9" s="54" t="s">
        <v>122</v>
      </c>
      <c r="B9" s="55" t="s">
        <v>121</v>
      </c>
      <c r="C9" s="56" t="s">
        <v>123</v>
      </c>
      <c r="D9" s="78">
        <f t="shared" ref="D9:D55" si="2">F9+G9+H9-E9</f>
        <v>116363287.36</v>
      </c>
      <c r="E9" s="79">
        <f>E10+E11+E12+E13+E14+E15+E16</f>
        <v>1434497.63</v>
      </c>
      <c r="F9" s="79">
        <f t="shared" ref="F9:H9" si="3">F10+F11+F12+F13+F14+F15+F16</f>
        <v>89095346.109999999</v>
      </c>
      <c r="G9" s="80">
        <f t="shared" si="3"/>
        <v>350200</v>
      </c>
      <c r="H9" s="96">
        <v>28352238.879999999</v>
      </c>
      <c r="I9" s="78">
        <f t="shared" ref="I9:I55" si="4">K9+L9+M9-J9</f>
        <v>100962595.12</v>
      </c>
      <c r="J9" s="79">
        <f>J10+J11+J12+J13+J14+J15+J16</f>
        <v>1434497.63</v>
      </c>
      <c r="K9" s="79">
        <f t="shared" ref="K9:L9" si="5">K10+K11+K12+K13+K14+K15+K16</f>
        <v>80032673.349999994</v>
      </c>
      <c r="L9" s="80">
        <f t="shared" si="5"/>
        <v>40395.760000000002</v>
      </c>
      <c r="M9" s="96">
        <v>22324023.640000001</v>
      </c>
      <c r="N9" s="50"/>
    </row>
    <row r="10" spans="1:14" ht="24.75" x14ac:dyDescent="0.25">
      <c r="A10" s="54" t="s">
        <v>124</v>
      </c>
      <c r="B10" s="55" t="s">
        <v>121</v>
      </c>
      <c r="C10" s="56" t="s">
        <v>125</v>
      </c>
      <c r="D10" s="78">
        <f t="shared" si="2"/>
        <v>9535966.3500000015</v>
      </c>
      <c r="E10" s="79"/>
      <c r="F10" s="79">
        <v>4195739.62</v>
      </c>
      <c r="G10" s="80"/>
      <c r="H10" s="96">
        <v>5340226.7300000004</v>
      </c>
      <c r="I10" s="78">
        <f t="shared" si="4"/>
        <v>8764495.6000000015</v>
      </c>
      <c r="J10" s="79"/>
      <c r="K10" s="79">
        <v>4195739.62</v>
      </c>
      <c r="L10" s="80"/>
      <c r="M10" s="96">
        <v>4568755.9800000004</v>
      </c>
      <c r="N10" s="50"/>
    </row>
    <row r="11" spans="1:14" ht="36.75" x14ac:dyDescent="0.25">
      <c r="A11" s="54" t="s">
        <v>126</v>
      </c>
      <c r="B11" s="55" t="s">
        <v>121</v>
      </c>
      <c r="C11" s="56" t="s">
        <v>127</v>
      </c>
      <c r="D11" s="78">
        <f t="shared" si="2"/>
        <v>46261496.739999995</v>
      </c>
      <c r="E11" s="79"/>
      <c r="F11" s="79">
        <v>24986704.609999999</v>
      </c>
      <c r="G11" s="80"/>
      <c r="H11" s="96">
        <v>21274792.129999999</v>
      </c>
      <c r="I11" s="78">
        <f t="shared" si="4"/>
        <v>41025047.640000001</v>
      </c>
      <c r="J11" s="79"/>
      <c r="K11" s="79">
        <v>24986000</v>
      </c>
      <c r="L11" s="80"/>
      <c r="M11" s="96">
        <v>16039047.640000001</v>
      </c>
      <c r="N11" s="50"/>
    </row>
    <row r="12" spans="1:14" x14ac:dyDescent="0.25">
      <c r="A12" s="54" t="s">
        <v>128</v>
      </c>
      <c r="B12" s="55" t="s">
        <v>121</v>
      </c>
      <c r="C12" s="56" t="s">
        <v>129</v>
      </c>
      <c r="D12" s="78">
        <f t="shared" si="2"/>
        <v>900</v>
      </c>
      <c r="E12" s="79"/>
      <c r="F12" s="79">
        <v>900</v>
      </c>
      <c r="G12" s="80"/>
      <c r="H12" s="96">
        <v>0</v>
      </c>
      <c r="I12" s="78">
        <f t="shared" si="4"/>
        <v>900</v>
      </c>
      <c r="J12" s="79"/>
      <c r="K12" s="79">
        <v>900</v>
      </c>
      <c r="L12" s="80"/>
      <c r="M12" s="96">
        <v>0</v>
      </c>
      <c r="N12" s="50"/>
    </row>
    <row r="13" spans="1:14" ht="24.75" x14ac:dyDescent="0.25">
      <c r="A13" s="54" t="s">
        <v>130</v>
      </c>
      <c r="B13" s="55" t="s">
        <v>121</v>
      </c>
      <c r="C13" s="56" t="s">
        <v>131</v>
      </c>
      <c r="D13" s="78">
        <f t="shared" si="2"/>
        <v>13111133.789999999</v>
      </c>
      <c r="E13" s="79">
        <f>H13</f>
        <v>116910</v>
      </c>
      <c r="F13" s="79">
        <v>13111133.789999999</v>
      </c>
      <c r="G13" s="80"/>
      <c r="H13" s="96">
        <v>116910</v>
      </c>
      <c r="I13" s="78">
        <f t="shared" si="4"/>
        <v>13009750</v>
      </c>
      <c r="J13" s="79">
        <f>M13</f>
        <v>116910</v>
      </c>
      <c r="K13" s="79">
        <v>13009750</v>
      </c>
      <c r="L13" s="80"/>
      <c r="M13" s="96">
        <v>116910</v>
      </c>
      <c r="N13" s="50"/>
    </row>
    <row r="14" spans="1:14" x14ac:dyDescent="0.25">
      <c r="A14" s="54" t="s">
        <v>132</v>
      </c>
      <c r="B14" s="55" t="s">
        <v>121</v>
      </c>
      <c r="C14" s="56" t="s">
        <v>133</v>
      </c>
      <c r="D14" s="78">
        <f t="shared" si="2"/>
        <v>0</v>
      </c>
      <c r="E14" s="79"/>
      <c r="F14" s="79"/>
      <c r="G14" s="80"/>
      <c r="H14" s="96">
        <v>0</v>
      </c>
      <c r="I14" s="78">
        <f t="shared" si="4"/>
        <v>0</v>
      </c>
      <c r="J14" s="79"/>
      <c r="K14" s="79"/>
      <c r="L14" s="80"/>
      <c r="M14" s="96">
        <v>0</v>
      </c>
      <c r="N14" s="50"/>
    </row>
    <row r="15" spans="1:14" x14ac:dyDescent="0.25">
      <c r="A15" s="54" t="s">
        <v>134</v>
      </c>
      <c r="B15" s="55" t="s">
        <v>121</v>
      </c>
      <c r="C15" s="56" t="s">
        <v>135</v>
      </c>
      <c r="D15" s="78">
        <f t="shared" si="2"/>
        <v>755034</v>
      </c>
      <c r="E15" s="79"/>
      <c r="F15" s="79">
        <v>434034</v>
      </c>
      <c r="G15" s="80">
        <v>300000</v>
      </c>
      <c r="H15" s="96">
        <v>21000</v>
      </c>
      <c r="I15" s="78">
        <f t="shared" si="4"/>
        <v>0</v>
      </c>
      <c r="J15" s="79"/>
      <c r="K15" s="79"/>
      <c r="L15" s="80"/>
      <c r="M15" s="96">
        <v>0</v>
      </c>
      <c r="N15" s="50"/>
    </row>
    <row r="16" spans="1:14" x14ac:dyDescent="0.25">
      <c r="A16" s="54" t="s">
        <v>136</v>
      </c>
      <c r="B16" s="55" t="s">
        <v>121</v>
      </c>
      <c r="C16" s="56" t="s">
        <v>137</v>
      </c>
      <c r="D16" s="78">
        <f t="shared" si="2"/>
        <v>46698756.480000004</v>
      </c>
      <c r="E16" s="79">
        <v>1317587.6299999999</v>
      </c>
      <c r="F16" s="79">
        <v>46366834.090000004</v>
      </c>
      <c r="G16" s="80">
        <v>50200</v>
      </c>
      <c r="H16" s="96">
        <v>1599310.02</v>
      </c>
      <c r="I16" s="78">
        <f t="shared" si="4"/>
        <v>38162401.879999995</v>
      </c>
      <c r="J16" s="79">
        <v>1317587.6299999999</v>
      </c>
      <c r="K16" s="79">
        <v>37840283.729999997</v>
      </c>
      <c r="L16" s="80">
        <v>40395.760000000002</v>
      </c>
      <c r="M16" s="96">
        <v>1599310.02</v>
      </c>
      <c r="N16" s="50"/>
    </row>
    <row r="17" spans="1:14" x14ac:dyDescent="0.25">
      <c r="A17" s="54" t="s">
        <v>138</v>
      </c>
      <c r="B17" s="55" t="s">
        <v>121</v>
      </c>
      <c r="C17" s="56" t="s">
        <v>139</v>
      </c>
      <c r="D17" s="78">
        <f t="shared" si="2"/>
        <v>1807000</v>
      </c>
      <c r="E17" s="79">
        <f>E18</f>
        <v>0</v>
      </c>
      <c r="F17" s="79">
        <f t="shared" ref="F17:H17" si="6">F18</f>
        <v>0</v>
      </c>
      <c r="G17" s="80">
        <f t="shared" si="6"/>
        <v>347500</v>
      </c>
      <c r="H17" s="96">
        <v>1459500</v>
      </c>
      <c r="I17" s="78">
        <f t="shared" si="4"/>
        <v>1807000</v>
      </c>
      <c r="J17" s="79">
        <f>J18</f>
        <v>0</v>
      </c>
      <c r="K17" s="79">
        <f t="shared" ref="K17:L17" si="7">K18</f>
        <v>0</v>
      </c>
      <c r="L17" s="80">
        <f t="shared" si="7"/>
        <v>347500</v>
      </c>
      <c r="M17" s="96">
        <v>1459500</v>
      </c>
      <c r="N17" s="50"/>
    </row>
    <row r="18" spans="1:14" x14ac:dyDescent="0.25">
      <c r="A18" s="54" t="s">
        <v>140</v>
      </c>
      <c r="B18" s="55" t="s">
        <v>121</v>
      </c>
      <c r="C18" s="56" t="s">
        <v>141</v>
      </c>
      <c r="D18" s="78">
        <f t="shared" si="2"/>
        <v>1807000</v>
      </c>
      <c r="E18" s="79"/>
      <c r="F18" s="79"/>
      <c r="G18" s="80">
        <v>347500</v>
      </c>
      <c r="H18" s="96">
        <v>1459500</v>
      </c>
      <c r="I18" s="78">
        <f t="shared" si="4"/>
        <v>1807000</v>
      </c>
      <c r="J18" s="79"/>
      <c r="K18" s="79"/>
      <c r="L18" s="80">
        <v>347500</v>
      </c>
      <c r="M18" s="96">
        <v>1459500</v>
      </c>
      <c r="N18" s="50"/>
    </row>
    <row r="19" spans="1:14" ht="24.75" x14ac:dyDescent="0.25">
      <c r="A19" s="54" t="s">
        <v>142</v>
      </c>
      <c r="B19" s="55" t="s">
        <v>121</v>
      </c>
      <c r="C19" s="56" t="s">
        <v>143</v>
      </c>
      <c r="D19" s="78">
        <f t="shared" si="2"/>
        <v>3561915.15</v>
      </c>
      <c r="E19" s="79">
        <f>E20+E21</f>
        <v>116744.52</v>
      </c>
      <c r="F19" s="79">
        <f t="shared" ref="F19:H19" si="8">F20+F21</f>
        <v>3128409.08</v>
      </c>
      <c r="G19" s="80">
        <f t="shared" si="8"/>
        <v>200000</v>
      </c>
      <c r="H19" s="96">
        <v>350250.59</v>
      </c>
      <c r="I19" s="78">
        <f t="shared" si="4"/>
        <v>3436905.8400000003</v>
      </c>
      <c r="J19" s="79">
        <f>J20+J21</f>
        <v>116744.52</v>
      </c>
      <c r="K19" s="79">
        <f t="shared" ref="K19:L19" si="9">K20+K21</f>
        <v>3061069.12</v>
      </c>
      <c r="L19" s="80">
        <f t="shared" si="9"/>
        <v>170000</v>
      </c>
      <c r="M19" s="96">
        <v>322581.24</v>
      </c>
      <c r="N19" s="50"/>
    </row>
    <row r="20" spans="1:14" x14ac:dyDescent="0.25">
      <c r="A20" s="54" t="s">
        <v>144</v>
      </c>
      <c r="B20" s="55" t="s">
        <v>121</v>
      </c>
      <c r="C20" s="56" t="s">
        <v>145</v>
      </c>
      <c r="D20" s="78">
        <f t="shared" si="2"/>
        <v>3251902.96</v>
      </c>
      <c r="E20" s="79">
        <v>116744.52</v>
      </c>
      <c r="F20" s="79">
        <v>3051902.96</v>
      </c>
      <c r="G20" s="80">
        <v>200000</v>
      </c>
      <c r="H20" s="96">
        <v>116744.52</v>
      </c>
      <c r="I20" s="78">
        <f t="shared" si="4"/>
        <v>3157563</v>
      </c>
      <c r="J20" s="79">
        <v>116744.52</v>
      </c>
      <c r="K20" s="79">
        <v>2987563</v>
      </c>
      <c r="L20" s="80">
        <v>170000</v>
      </c>
      <c r="M20" s="96">
        <v>116744.52</v>
      </c>
      <c r="N20" s="50"/>
    </row>
    <row r="21" spans="1:14" ht="24.75" x14ac:dyDescent="0.25">
      <c r="A21" s="54" t="s">
        <v>146</v>
      </c>
      <c r="B21" s="55" t="s">
        <v>121</v>
      </c>
      <c r="C21" s="56" t="s">
        <v>147</v>
      </c>
      <c r="D21" s="78">
        <f t="shared" si="2"/>
        <v>310012.19</v>
      </c>
      <c r="E21" s="79"/>
      <c r="F21" s="79">
        <v>76506.12</v>
      </c>
      <c r="G21" s="80"/>
      <c r="H21" s="96">
        <v>233506.07</v>
      </c>
      <c r="I21" s="78">
        <f t="shared" si="4"/>
        <v>279342.83999999997</v>
      </c>
      <c r="J21" s="79"/>
      <c r="K21" s="79">
        <v>73506.12</v>
      </c>
      <c r="L21" s="80"/>
      <c r="M21" s="96">
        <v>205836.72</v>
      </c>
      <c r="N21" s="50"/>
    </row>
    <row r="22" spans="1:14" x14ac:dyDescent="0.25">
      <c r="A22" s="54" t="s">
        <v>148</v>
      </c>
      <c r="B22" s="55" t="s">
        <v>121</v>
      </c>
      <c r="C22" s="56" t="s">
        <v>149</v>
      </c>
      <c r="D22" s="78">
        <f t="shared" si="2"/>
        <v>122307943.25999999</v>
      </c>
      <c r="E22" s="79">
        <f>E23+E24+E25+E26</f>
        <v>30750435</v>
      </c>
      <c r="F22" s="79">
        <f t="shared" ref="F22:H22" si="10">F23+F24+F25+F26</f>
        <v>57927117.689999998</v>
      </c>
      <c r="G22" s="80">
        <f t="shared" si="10"/>
        <v>44906091.630000003</v>
      </c>
      <c r="H22" s="96">
        <v>50225168.939999998</v>
      </c>
      <c r="I22" s="78">
        <f t="shared" si="4"/>
        <v>122192829.63</v>
      </c>
      <c r="J22" s="79">
        <f>J23+J24+J25+J26</f>
        <v>30750435</v>
      </c>
      <c r="K22" s="79">
        <f t="shared" ref="K22:L22" si="11">K23+K24+K25+K26</f>
        <v>57927117.689999998</v>
      </c>
      <c r="L22" s="80">
        <f t="shared" si="11"/>
        <v>44865691.630000003</v>
      </c>
      <c r="M22" s="96">
        <v>50150455.310000002</v>
      </c>
      <c r="N22" s="50"/>
    </row>
    <row r="23" spans="1:14" x14ac:dyDescent="0.25">
      <c r="A23" s="54" t="s">
        <v>150</v>
      </c>
      <c r="B23" s="55" t="s">
        <v>121</v>
      </c>
      <c r="C23" s="56" t="s">
        <v>151</v>
      </c>
      <c r="D23" s="78">
        <f t="shared" si="2"/>
        <v>128200</v>
      </c>
      <c r="E23" s="79"/>
      <c r="F23" s="79">
        <v>128200</v>
      </c>
      <c r="G23" s="80"/>
      <c r="H23" s="96">
        <v>0</v>
      </c>
      <c r="I23" s="78">
        <f t="shared" si="4"/>
        <v>128200</v>
      </c>
      <c r="J23" s="79"/>
      <c r="K23" s="79">
        <v>128200</v>
      </c>
      <c r="L23" s="80"/>
      <c r="M23" s="96">
        <v>0</v>
      </c>
      <c r="N23" s="50"/>
    </row>
    <row r="24" spans="1:14" x14ac:dyDescent="0.25">
      <c r="A24" s="54" t="s">
        <v>152</v>
      </c>
      <c r="B24" s="55" t="s">
        <v>121</v>
      </c>
      <c r="C24" s="56" t="s">
        <v>153</v>
      </c>
      <c r="D24" s="78">
        <f t="shared" si="2"/>
        <v>3000000</v>
      </c>
      <c r="E24" s="79"/>
      <c r="F24" s="79"/>
      <c r="G24" s="80">
        <v>3000000</v>
      </c>
      <c r="H24" s="96">
        <v>0</v>
      </c>
      <c r="I24" s="78">
        <f t="shared" si="4"/>
        <v>3000000</v>
      </c>
      <c r="J24" s="79"/>
      <c r="K24" s="79"/>
      <c r="L24" s="80">
        <v>3000000</v>
      </c>
      <c r="M24" s="96">
        <v>0</v>
      </c>
      <c r="N24" s="50"/>
    </row>
    <row r="25" spans="1:14" x14ac:dyDescent="0.25">
      <c r="A25" s="54" t="s">
        <v>154</v>
      </c>
      <c r="B25" s="55" t="s">
        <v>121</v>
      </c>
      <c r="C25" s="56" t="s">
        <v>155</v>
      </c>
      <c r="D25" s="78">
        <f t="shared" si="2"/>
        <v>108028997.63</v>
      </c>
      <c r="E25" s="79">
        <v>30750435</v>
      </c>
      <c r="F25" s="79">
        <v>46844725.689999998</v>
      </c>
      <c r="G25" s="80">
        <v>41806091.630000003</v>
      </c>
      <c r="H25" s="96">
        <v>50128615.310000002</v>
      </c>
      <c r="I25" s="78">
        <f t="shared" si="4"/>
        <v>108028997.63</v>
      </c>
      <c r="J25" s="79">
        <v>30750435</v>
      </c>
      <c r="K25" s="79">
        <v>46844725.689999998</v>
      </c>
      <c r="L25" s="80">
        <v>41806091.630000003</v>
      </c>
      <c r="M25" s="96">
        <v>50128615.310000002</v>
      </c>
      <c r="N25" s="50"/>
    </row>
    <row r="26" spans="1:14" x14ac:dyDescent="0.25">
      <c r="A26" s="54" t="s">
        <v>156</v>
      </c>
      <c r="B26" s="55" t="s">
        <v>121</v>
      </c>
      <c r="C26" s="56" t="s">
        <v>157</v>
      </c>
      <c r="D26" s="78">
        <f t="shared" si="2"/>
        <v>11150745.630000001</v>
      </c>
      <c r="E26" s="79"/>
      <c r="F26" s="79">
        <v>10954192</v>
      </c>
      <c r="G26" s="80">
        <v>100000</v>
      </c>
      <c r="H26" s="96">
        <v>96553.63</v>
      </c>
      <c r="I26" s="78">
        <f t="shared" si="4"/>
        <v>11035632</v>
      </c>
      <c r="J26" s="79"/>
      <c r="K26" s="79">
        <v>10954192</v>
      </c>
      <c r="L26" s="80">
        <v>59600</v>
      </c>
      <c r="M26" s="96">
        <v>21840</v>
      </c>
      <c r="N26" s="50"/>
    </row>
    <row r="27" spans="1:14" x14ac:dyDescent="0.25">
      <c r="A27" s="54" t="s">
        <v>158</v>
      </c>
      <c r="B27" s="55" t="s">
        <v>121</v>
      </c>
      <c r="C27" s="56" t="s">
        <v>159</v>
      </c>
      <c r="D27" s="78">
        <f t="shared" si="2"/>
        <v>88996297.450000003</v>
      </c>
      <c r="E27" s="79">
        <f>E28+E29+E30</f>
        <v>0</v>
      </c>
      <c r="F27" s="79">
        <f t="shared" ref="F27:G27" si="12">F28+F29+F30+F31</f>
        <v>32277187.610000003</v>
      </c>
      <c r="G27" s="80">
        <f t="shared" si="12"/>
        <v>43195375.589999996</v>
      </c>
      <c r="H27" s="96">
        <v>13523734.25</v>
      </c>
      <c r="I27" s="78">
        <f t="shared" si="4"/>
        <v>78722668.900000006</v>
      </c>
      <c r="J27" s="79">
        <f>J28+J29+J30</f>
        <v>0</v>
      </c>
      <c r="K27" s="79">
        <f t="shared" ref="K27:L27" si="13">K28+K29+K30+K31</f>
        <v>32238451.620000001</v>
      </c>
      <c r="L27" s="80">
        <f t="shared" si="13"/>
        <v>35198973.939999998</v>
      </c>
      <c r="M27" s="96">
        <v>11285243.34</v>
      </c>
      <c r="N27" s="50"/>
    </row>
    <row r="28" spans="1:14" x14ac:dyDescent="0.25">
      <c r="A28" s="54" t="s">
        <v>160</v>
      </c>
      <c r="B28" s="55" t="s">
        <v>121</v>
      </c>
      <c r="C28" s="56" t="s">
        <v>161</v>
      </c>
      <c r="D28" s="78">
        <f t="shared" si="2"/>
        <v>6500</v>
      </c>
      <c r="E28" s="79"/>
      <c r="F28" s="79">
        <v>6500</v>
      </c>
      <c r="G28" s="80"/>
      <c r="H28" s="96">
        <v>0</v>
      </c>
      <c r="I28" s="78">
        <f t="shared" si="4"/>
        <v>4611.62</v>
      </c>
      <c r="J28" s="79"/>
      <c r="K28" s="79">
        <v>4611.62</v>
      </c>
      <c r="L28" s="80"/>
      <c r="M28" s="96">
        <v>0</v>
      </c>
      <c r="N28" s="50"/>
    </row>
    <row r="29" spans="1:14" x14ac:dyDescent="0.25">
      <c r="A29" s="54" t="s">
        <v>162</v>
      </c>
      <c r="B29" s="55" t="s">
        <v>121</v>
      </c>
      <c r="C29" s="56" t="s">
        <v>163</v>
      </c>
      <c r="D29" s="78">
        <f t="shared" si="2"/>
        <v>59785000.980000004</v>
      </c>
      <c r="E29" s="79"/>
      <c r="F29" s="79">
        <v>31606349.100000001</v>
      </c>
      <c r="G29" s="80">
        <v>19167603.030000001</v>
      </c>
      <c r="H29" s="96">
        <v>9011048.8499999996</v>
      </c>
      <c r="I29" s="78">
        <f t="shared" si="4"/>
        <v>55632446</v>
      </c>
      <c r="J29" s="79"/>
      <c r="K29" s="79">
        <v>31569840</v>
      </c>
      <c r="L29" s="80">
        <v>15534940.800000001</v>
      </c>
      <c r="M29" s="96">
        <v>8527665.1999999993</v>
      </c>
      <c r="N29" s="50"/>
    </row>
    <row r="30" spans="1:14" x14ac:dyDescent="0.25">
      <c r="A30" s="54" t="s">
        <v>164</v>
      </c>
      <c r="B30" s="55" t="s">
        <v>121</v>
      </c>
      <c r="C30" s="56" t="s">
        <v>165</v>
      </c>
      <c r="D30" s="78">
        <f t="shared" si="2"/>
        <v>28204709.560000002</v>
      </c>
      <c r="E30" s="79"/>
      <c r="F30" s="79">
        <v>664338.51</v>
      </c>
      <c r="G30" s="80">
        <v>23027685.649999999</v>
      </c>
      <c r="H30" s="96">
        <v>4512685.4000000004</v>
      </c>
      <c r="I30" s="78">
        <f t="shared" si="4"/>
        <v>22085524.370000001</v>
      </c>
      <c r="J30" s="79"/>
      <c r="K30" s="79">
        <v>664000</v>
      </c>
      <c r="L30" s="80">
        <v>18663946.23</v>
      </c>
      <c r="M30" s="96">
        <v>2757578.14</v>
      </c>
      <c r="N30" s="50"/>
    </row>
    <row r="31" spans="1:14" ht="18.75" customHeight="1" x14ac:dyDescent="0.25">
      <c r="A31" s="54" t="s">
        <v>166</v>
      </c>
      <c r="B31" s="55"/>
      <c r="C31" s="56" t="s">
        <v>167</v>
      </c>
      <c r="D31" s="78">
        <f t="shared" si="2"/>
        <v>1000086.91</v>
      </c>
      <c r="E31" s="79"/>
      <c r="F31" s="79"/>
      <c r="G31" s="80">
        <v>1000086.91</v>
      </c>
      <c r="H31" s="96"/>
      <c r="I31" s="78">
        <f t="shared" si="4"/>
        <v>1000086.91</v>
      </c>
      <c r="J31" s="79"/>
      <c r="K31" s="79"/>
      <c r="L31" s="80">
        <v>1000086.91</v>
      </c>
      <c r="M31" s="96"/>
      <c r="N31" s="50"/>
    </row>
    <row r="32" spans="1:14" x14ac:dyDescent="0.25">
      <c r="A32" s="54" t="s">
        <v>168</v>
      </c>
      <c r="B32" s="55" t="s">
        <v>121</v>
      </c>
      <c r="C32" s="56" t="s">
        <v>169</v>
      </c>
      <c r="D32" s="78">
        <f t="shared" si="2"/>
        <v>428519258.25</v>
      </c>
      <c r="E32" s="79">
        <f>E33+E34+E35+E36+E37</f>
        <v>0</v>
      </c>
      <c r="F32" s="79">
        <f t="shared" ref="F32:H32" si="14">F33+F34+F35+F36+F37</f>
        <v>428519258.25</v>
      </c>
      <c r="G32" s="80">
        <f t="shared" si="14"/>
        <v>0</v>
      </c>
      <c r="H32" s="96">
        <v>0</v>
      </c>
      <c r="I32" s="78">
        <f t="shared" si="4"/>
        <v>414801229.54000002</v>
      </c>
      <c r="J32" s="79">
        <f>J33+J34+J35+J36+J37</f>
        <v>0</v>
      </c>
      <c r="K32" s="79">
        <f t="shared" ref="K32:L32" si="15">K33+K34+K35+K36+K37</f>
        <v>414801229.54000002</v>
      </c>
      <c r="L32" s="80">
        <f t="shared" si="15"/>
        <v>0</v>
      </c>
      <c r="M32" s="96">
        <v>0</v>
      </c>
      <c r="N32" s="50"/>
    </row>
    <row r="33" spans="1:14" x14ac:dyDescent="0.25">
      <c r="A33" s="54" t="s">
        <v>170</v>
      </c>
      <c r="B33" s="55" t="s">
        <v>121</v>
      </c>
      <c r="C33" s="56" t="s">
        <v>171</v>
      </c>
      <c r="D33" s="78">
        <f t="shared" si="2"/>
        <v>51338011.630000003</v>
      </c>
      <c r="E33" s="79"/>
      <c r="F33" s="79">
        <v>51338011.630000003</v>
      </c>
      <c r="G33" s="80"/>
      <c r="H33" s="96">
        <v>0</v>
      </c>
      <c r="I33" s="78">
        <f t="shared" si="4"/>
        <v>48246230</v>
      </c>
      <c r="J33" s="79"/>
      <c r="K33" s="79">
        <v>48246230</v>
      </c>
      <c r="L33" s="80"/>
      <c r="M33" s="96">
        <v>0</v>
      </c>
      <c r="N33" s="50"/>
    </row>
    <row r="34" spans="1:14" x14ac:dyDescent="0.25">
      <c r="A34" s="54" t="s">
        <v>172</v>
      </c>
      <c r="B34" s="55" t="s">
        <v>121</v>
      </c>
      <c r="C34" s="56" t="s">
        <v>173</v>
      </c>
      <c r="D34" s="78">
        <f t="shared" si="2"/>
        <v>342629205.12</v>
      </c>
      <c r="E34" s="79"/>
      <c r="F34" s="79">
        <v>342629205.12</v>
      </c>
      <c r="G34" s="80"/>
      <c r="H34" s="96">
        <v>0</v>
      </c>
      <c r="I34" s="78">
        <f t="shared" si="4"/>
        <v>333003322.54000002</v>
      </c>
      <c r="J34" s="79"/>
      <c r="K34" s="79">
        <v>333003322.54000002</v>
      </c>
      <c r="L34" s="80"/>
      <c r="M34" s="96">
        <v>0</v>
      </c>
      <c r="N34" s="50"/>
    </row>
    <row r="35" spans="1:14" x14ac:dyDescent="0.25">
      <c r="A35" s="54" t="s">
        <v>174</v>
      </c>
      <c r="B35" s="55" t="s">
        <v>121</v>
      </c>
      <c r="C35" s="56" t="s">
        <v>175</v>
      </c>
      <c r="D35" s="78">
        <f t="shared" si="2"/>
        <v>15701149.5</v>
      </c>
      <c r="E35" s="79"/>
      <c r="F35" s="79">
        <v>15701149.5</v>
      </c>
      <c r="G35" s="80"/>
      <c r="H35" s="96">
        <v>0</v>
      </c>
      <c r="I35" s="78">
        <f t="shared" si="4"/>
        <v>14701149</v>
      </c>
      <c r="J35" s="79"/>
      <c r="K35" s="79">
        <v>14701149</v>
      </c>
      <c r="L35" s="80"/>
      <c r="M35" s="96">
        <v>0</v>
      </c>
      <c r="N35" s="50"/>
    </row>
    <row r="36" spans="1:14" x14ac:dyDescent="0.25">
      <c r="A36" s="54" t="s">
        <v>176</v>
      </c>
      <c r="B36" s="55" t="s">
        <v>121</v>
      </c>
      <c r="C36" s="56" t="s">
        <v>177</v>
      </c>
      <c r="D36" s="78">
        <f t="shared" si="2"/>
        <v>2699328</v>
      </c>
      <c r="E36" s="79"/>
      <c r="F36" s="79">
        <v>2699328</v>
      </c>
      <c r="G36" s="80"/>
      <c r="H36" s="96">
        <v>0</v>
      </c>
      <c r="I36" s="78">
        <f t="shared" si="4"/>
        <v>2699328</v>
      </c>
      <c r="J36" s="79"/>
      <c r="K36" s="79">
        <v>2699328</v>
      </c>
      <c r="L36" s="80"/>
      <c r="M36" s="96">
        <v>0</v>
      </c>
      <c r="N36" s="50"/>
    </row>
    <row r="37" spans="1:14" x14ac:dyDescent="0.25">
      <c r="A37" s="54" t="s">
        <v>178</v>
      </c>
      <c r="B37" s="55" t="s">
        <v>121</v>
      </c>
      <c r="C37" s="56" t="s">
        <v>179</v>
      </c>
      <c r="D37" s="78">
        <f t="shared" si="2"/>
        <v>16151564</v>
      </c>
      <c r="E37" s="79"/>
      <c r="F37" s="79">
        <v>16151564</v>
      </c>
      <c r="G37" s="80"/>
      <c r="H37" s="96">
        <v>0</v>
      </c>
      <c r="I37" s="78">
        <f t="shared" si="4"/>
        <v>16151200</v>
      </c>
      <c r="J37" s="79"/>
      <c r="K37" s="79">
        <v>16151200</v>
      </c>
      <c r="L37" s="80"/>
      <c r="M37" s="96">
        <v>0</v>
      </c>
      <c r="N37" s="50"/>
    </row>
    <row r="38" spans="1:14" x14ac:dyDescent="0.25">
      <c r="A38" s="54" t="s">
        <v>180</v>
      </c>
      <c r="B38" s="55" t="s">
        <v>121</v>
      </c>
      <c r="C38" s="56" t="s">
        <v>181</v>
      </c>
      <c r="D38" s="78">
        <f t="shared" si="2"/>
        <v>63249622.869999997</v>
      </c>
      <c r="E38" s="79">
        <f>E39+E40</f>
        <v>0</v>
      </c>
      <c r="F38" s="79">
        <f t="shared" ref="F38:H38" si="16">F39+F40</f>
        <v>63120007.93</v>
      </c>
      <c r="G38" s="80">
        <f t="shared" si="16"/>
        <v>129614.94</v>
      </c>
      <c r="H38" s="96">
        <v>0</v>
      </c>
      <c r="I38" s="78">
        <f t="shared" si="4"/>
        <v>63249614.939999998</v>
      </c>
      <c r="J38" s="79">
        <f>J39+J40</f>
        <v>0</v>
      </c>
      <c r="K38" s="79">
        <f t="shared" ref="K38:L38" si="17">K39+K40</f>
        <v>63120000</v>
      </c>
      <c r="L38" s="80">
        <f t="shared" si="17"/>
        <v>129614.94</v>
      </c>
      <c r="M38" s="96">
        <v>0</v>
      </c>
      <c r="N38" s="50"/>
    </row>
    <row r="39" spans="1:14" x14ac:dyDescent="0.25">
      <c r="A39" s="54" t="s">
        <v>182</v>
      </c>
      <c r="B39" s="55" t="s">
        <v>121</v>
      </c>
      <c r="C39" s="56" t="s">
        <v>183</v>
      </c>
      <c r="D39" s="78">
        <f t="shared" si="2"/>
        <v>63249622.869999997</v>
      </c>
      <c r="E39" s="79"/>
      <c r="F39" s="79">
        <v>63120007.93</v>
      </c>
      <c r="G39" s="80">
        <v>129614.94</v>
      </c>
      <c r="H39" s="96">
        <v>0</v>
      </c>
      <c r="I39" s="78">
        <f t="shared" si="4"/>
        <v>63249614.939999998</v>
      </c>
      <c r="J39" s="79"/>
      <c r="K39" s="79">
        <v>63120000</v>
      </c>
      <c r="L39" s="80">
        <v>129614.94</v>
      </c>
      <c r="M39" s="96">
        <v>0</v>
      </c>
      <c r="N39" s="50"/>
    </row>
    <row r="40" spans="1:14" x14ac:dyDescent="0.25">
      <c r="A40" s="54" t="s">
        <v>184</v>
      </c>
      <c r="B40" s="55" t="s">
        <v>121</v>
      </c>
      <c r="C40" s="56" t="s">
        <v>185</v>
      </c>
      <c r="D40" s="78">
        <f t="shared" si="2"/>
        <v>0</v>
      </c>
      <c r="E40" s="79"/>
      <c r="F40" s="79"/>
      <c r="G40" s="80"/>
      <c r="H40" s="96">
        <v>0</v>
      </c>
      <c r="I40" s="78">
        <f t="shared" si="4"/>
        <v>0</v>
      </c>
      <c r="J40" s="79"/>
      <c r="K40" s="79"/>
      <c r="L40" s="80"/>
      <c r="M40" s="96">
        <v>0</v>
      </c>
      <c r="N40" s="50"/>
    </row>
    <row r="41" spans="1:14" x14ac:dyDescent="0.25">
      <c r="A41" s="54" t="s">
        <v>186</v>
      </c>
      <c r="B41" s="55" t="s">
        <v>121</v>
      </c>
      <c r="C41" s="56" t="s">
        <v>187</v>
      </c>
      <c r="D41" s="78">
        <f t="shared" si="2"/>
        <v>4844396.66</v>
      </c>
      <c r="E41" s="79">
        <f>E42+E43+E44</f>
        <v>0</v>
      </c>
      <c r="F41" s="79">
        <f t="shared" ref="F41:H41" si="18">F42+F43+F44</f>
        <v>4404853</v>
      </c>
      <c r="G41" s="80">
        <f t="shared" si="18"/>
        <v>120000</v>
      </c>
      <c r="H41" s="96">
        <v>319543.65999999997</v>
      </c>
      <c r="I41" s="78">
        <f t="shared" si="4"/>
        <v>4566826.7300000004</v>
      </c>
      <c r="J41" s="79">
        <f>J42+J43+J44</f>
        <v>0</v>
      </c>
      <c r="K41" s="79">
        <f t="shared" ref="K41:L41" si="19">K42+K43+K44</f>
        <v>4127283.0700000003</v>
      </c>
      <c r="L41" s="80">
        <f t="shared" si="19"/>
        <v>120000</v>
      </c>
      <c r="M41" s="96">
        <v>319543.65999999997</v>
      </c>
      <c r="N41" s="50"/>
    </row>
    <row r="42" spans="1:14" x14ac:dyDescent="0.25">
      <c r="A42" s="54" t="s">
        <v>188</v>
      </c>
      <c r="B42" s="55" t="s">
        <v>121</v>
      </c>
      <c r="C42" s="56" t="s">
        <v>189</v>
      </c>
      <c r="D42" s="78">
        <f t="shared" si="2"/>
        <v>1306643.6599999999</v>
      </c>
      <c r="E42" s="79"/>
      <c r="F42" s="79">
        <v>876100</v>
      </c>
      <c r="G42" s="80">
        <v>120000</v>
      </c>
      <c r="H42" s="96">
        <v>310543.65999999997</v>
      </c>
      <c r="I42" s="78">
        <f t="shared" si="4"/>
        <v>1228999.6599999999</v>
      </c>
      <c r="J42" s="79"/>
      <c r="K42" s="79">
        <v>798456</v>
      </c>
      <c r="L42" s="80">
        <v>120000</v>
      </c>
      <c r="M42" s="96">
        <v>310543.65999999997</v>
      </c>
      <c r="N42" s="50"/>
    </row>
    <row r="43" spans="1:14" x14ac:dyDescent="0.25">
      <c r="A43" s="54" t="s">
        <v>190</v>
      </c>
      <c r="B43" s="55" t="s">
        <v>121</v>
      </c>
      <c r="C43" s="56" t="s">
        <v>191</v>
      </c>
      <c r="D43" s="78">
        <f t="shared" si="2"/>
        <v>2068666</v>
      </c>
      <c r="E43" s="79"/>
      <c r="F43" s="79">
        <v>2059666</v>
      </c>
      <c r="G43" s="80"/>
      <c r="H43" s="96">
        <v>9000</v>
      </c>
      <c r="I43" s="78">
        <f t="shared" si="4"/>
        <v>2037466</v>
      </c>
      <c r="J43" s="79"/>
      <c r="K43" s="79">
        <v>2028466</v>
      </c>
      <c r="L43" s="80"/>
      <c r="M43" s="96">
        <v>9000</v>
      </c>
      <c r="N43" s="50"/>
    </row>
    <row r="44" spans="1:14" x14ac:dyDescent="0.25">
      <c r="A44" s="54" t="s">
        <v>192</v>
      </c>
      <c r="B44" s="55" t="s">
        <v>121</v>
      </c>
      <c r="C44" s="56" t="s">
        <v>193</v>
      </c>
      <c r="D44" s="78">
        <f t="shared" si="2"/>
        <v>1469087</v>
      </c>
      <c r="E44" s="79"/>
      <c r="F44" s="79">
        <v>1469087</v>
      </c>
      <c r="G44" s="80"/>
      <c r="H44" s="96">
        <v>0</v>
      </c>
      <c r="I44" s="78">
        <f t="shared" si="4"/>
        <v>1300361.07</v>
      </c>
      <c r="J44" s="79"/>
      <c r="K44" s="79">
        <v>1300361.07</v>
      </c>
      <c r="L44" s="80"/>
      <c r="M44" s="96">
        <v>0</v>
      </c>
      <c r="N44" s="50"/>
    </row>
    <row r="45" spans="1:14" x14ac:dyDescent="0.25">
      <c r="A45" s="54" t="s">
        <v>194</v>
      </c>
      <c r="B45" s="55" t="s">
        <v>121</v>
      </c>
      <c r="C45" s="56" t="s">
        <v>195</v>
      </c>
      <c r="D45" s="78">
        <f t="shared" si="2"/>
        <v>11300489.4</v>
      </c>
      <c r="E45" s="79">
        <f>E46+E47</f>
        <v>0</v>
      </c>
      <c r="F45" s="79">
        <f>F46+F47</f>
        <v>8788159.4600000009</v>
      </c>
      <c r="G45" s="80">
        <f t="shared" ref="G45:H45" si="20">G46+G47</f>
        <v>2492329.94</v>
      </c>
      <c r="H45" s="96">
        <v>20000</v>
      </c>
      <c r="I45" s="78">
        <f t="shared" si="4"/>
        <v>7876759.6600000001</v>
      </c>
      <c r="J45" s="79">
        <f>J46+J47</f>
        <v>0</v>
      </c>
      <c r="K45" s="79">
        <f t="shared" ref="K45:M45" si="21">K46+K47</f>
        <v>5384429.7199999997</v>
      </c>
      <c r="L45" s="80">
        <f t="shared" si="21"/>
        <v>2492329.94</v>
      </c>
      <c r="M45" s="96">
        <v>0</v>
      </c>
      <c r="N45" s="50"/>
    </row>
    <row r="46" spans="1:14" x14ac:dyDescent="0.25">
      <c r="A46" s="54" t="s">
        <v>196</v>
      </c>
      <c r="B46" s="55" t="s">
        <v>121</v>
      </c>
      <c r="C46" s="56" t="s">
        <v>197</v>
      </c>
      <c r="D46" s="78">
        <f t="shared" si="2"/>
        <v>11280489.4</v>
      </c>
      <c r="E46" s="79"/>
      <c r="F46" s="79">
        <v>8788159.4600000009</v>
      </c>
      <c r="G46" s="80">
        <v>2492329.94</v>
      </c>
      <c r="H46" s="96">
        <v>0</v>
      </c>
      <c r="I46" s="78">
        <f t="shared" si="4"/>
        <v>7876759.6600000001</v>
      </c>
      <c r="J46" s="79"/>
      <c r="K46" s="79">
        <v>5384429.7199999997</v>
      </c>
      <c r="L46" s="80">
        <v>2492329.94</v>
      </c>
      <c r="M46" s="96">
        <v>0</v>
      </c>
      <c r="N46" s="50"/>
    </row>
    <row r="47" spans="1:14" x14ac:dyDescent="0.25">
      <c r="A47" s="54" t="s">
        <v>198</v>
      </c>
      <c r="B47" s="55" t="s">
        <v>121</v>
      </c>
      <c r="C47" s="56" t="s">
        <v>199</v>
      </c>
      <c r="D47" s="78">
        <f t="shared" si="2"/>
        <v>20000</v>
      </c>
      <c r="E47" s="79"/>
      <c r="F47" s="79"/>
      <c r="G47" s="80"/>
      <c r="H47" s="96">
        <v>20000</v>
      </c>
      <c r="I47" s="78">
        <f t="shared" si="4"/>
        <v>0</v>
      </c>
      <c r="J47" s="79"/>
      <c r="K47" s="79"/>
      <c r="L47" s="80"/>
      <c r="M47" s="96"/>
      <c r="N47" s="50"/>
    </row>
    <row r="48" spans="1:14" x14ac:dyDescent="0.25">
      <c r="A48" s="54" t="s">
        <v>200</v>
      </c>
      <c r="B48" s="55" t="s">
        <v>121</v>
      </c>
      <c r="C48" s="56" t="s">
        <v>201</v>
      </c>
      <c r="D48" s="78">
        <f t="shared" si="2"/>
        <v>1743100</v>
      </c>
      <c r="E48" s="79">
        <f>E49+E50</f>
        <v>0</v>
      </c>
      <c r="F48" s="79">
        <f t="shared" ref="F48:H48" si="22">F49+F50</f>
        <v>1743100</v>
      </c>
      <c r="G48" s="80">
        <f t="shared" si="22"/>
        <v>0</v>
      </c>
      <c r="H48" s="96">
        <v>0</v>
      </c>
      <c r="I48" s="78">
        <f t="shared" si="4"/>
        <v>1743100</v>
      </c>
      <c r="J48" s="79">
        <f>J49+J50</f>
        <v>0</v>
      </c>
      <c r="K48" s="79">
        <f t="shared" ref="K48:L48" si="23">K49+K50</f>
        <v>1743100</v>
      </c>
      <c r="L48" s="80">
        <f t="shared" si="23"/>
        <v>0</v>
      </c>
      <c r="M48" s="96">
        <v>0</v>
      </c>
      <c r="N48" s="50"/>
    </row>
    <row r="49" spans="1:14" x14ac:dyDescent="0.25">
      <c r="A49" s="54" t="s">
        <v>202</v>
      </c>
      <c r="B49" s="55" t="s">
        <v>121</v>
      </c>
      <c r="C49" s="56" t="s">
        <v>203</v>
      </c>
      <c r="D49" s="78">
        <f t="shared" si="2"/>
        <v>926000</v>
      </c>
      <c r="E49" s="79"/>
      <c r="F49" s="79">
        <v>926000</v>
      </c>
      <c r="G49" s="80"/>
      <c r="H49" s="96">
        <v>0</v>
      </c>
      <c r="I49" s="78">
        <f t="shared" si="4"/>
        <v>926000</v>
      </c>
      <c r="J49" s="79"/>
      <c r="K49" s="79">
        <v>926000</v>
      </c>
      <c r="L49" s="80"/>
      <c r="M49" s="96">
        <v>0</v>
      </c>
      <c r="N49" s="50"/>
    </row>
    <row r="50" spans="1:14" x14ac:dyDescent="0.25">
      <c r="A50" s="54" t="s">
        <v>204</v>
      </c>
      <c r="B50" s="55" t="s">
        <v>121</v>
      </c>
      <c r="C50" s="56" t="s">
        <v>205</v>
      </c>
      <c r="D50" s="78">
        <f t="shared" si="2"/>
        <v>817100</v>
      </c>
      <c r="E50" s="79"/>
      <c r="F50" s="79">
        <v>817100</v>
      </c>
      <c r="G50" s="80"/>
      <c r="H50" s="96">
        <v>0</v>
      </c>
      <c r="I50" s="78">
        <f t="shared" si="4"/>
        <v>817100</v>
      </c>
      <c r="J50" s="79"/>
      <c r="K50" s="79">
        <v>817100</v>
      </c>
      <c r="L50" s="80"/>
      <c r="M50" s="96">
        <v>0</v>
      </c>
      <c r="N50" s="50"/>
    </row>
    <row r="51" spans="1:14" ht="24.75" x14ac:dyDescent="0.25">
      <c r="A51" s="54" t="s">
        <v>206</v>
      </c>
      <c r="B51" s="55" t="s">
        <v>121</v>
      </c>
      <c r="C51" s="56" t="s">
        <v>207</v>
      </c>
      <c r="D51" s="78">
        <f t="shared" si="2"/>
        <v>0</v>
      </c>
      <c r="E51" s="79">
        <f>E52</f>
        <v>0</v>
      </c>
      <c r="F51" s="79">
        <f t="shared" ref="F51:H51" si="24">F52</f>
        <v>0</v>
      </c>
      <c r="G51" s="80">
        <f t="shared" si="24"/>
        <v>0</v>
      </c>
      <c r="H51" s="96">
        <v>0</v>
      </c>
      <c r="I51" s="78">
        <f t="shared" si="4"/>
        <v>0</v>
      </c>
      <c r="J51" s="79">
        <f>J52</f>
        <v>0</v>
      </c>
      <c r="K51" s="79">
        <f t="shared" ref="K51:L51" si="25">K52</f>
        <v>0</v>
      </c>
      <c r="L51" s="80">
        <f t="shared" si="25"/>
        <v>0</v>
      </c>
      <c r="M51" s="96">
        <v>0</v>
      </c>
      <c r="N51" s="50"/>
    </row>
    <row r="52" spans="1:14" ht="24.75" x14ac:dyDescent="0.25">
      <c r="A52" s="54" t="s">
        <v>208</v>
      </c>
      <c r="B52" s="55" t="s">
        <v>121</v>
      </c>
      <c r="C52" s="56" t="s">
        <v>209</v>
      </c>
      <c r="D52" s="78">
        <f t="shared" si="2"/>
        <v>0</v>
      </c>
      <c r="E52" s="79"/>
      <c r="F52" s="79"/>
      <c r="G52" s="80"/>
      <c r="H52" s="96">
        <v>0</v>
      </c>
      <c r="I52" s="78">
        <f t="shared" si="4"/>
        <v>0</v>
      </c>
      <c r="J52" s="79"/>
      <c r="K52" s="79"/>
      <c r="L52" s="80"/>
      <c r="M52" s="96">
        <v>0</v>
      </c>
      <c r="N52" s="50"/>
    </row>
    <row r="53" spans="1:14" ht="36.75" x14ac:dyDescent="0.25">
      <c r="A53" s="54" t="s">
        <v>210</v>
      </c>
      <c r="B53" s="55" t="s">
        <v>121</v>
      </c>
      <c r="C53" s="56" t="s">
        <v>211</v>
      </c>
      <c r="D53" s="78">
        <f t="shared" si="2"/>
        <v>0</v>
      </c>
      <c r="E53" s="79">
        <v>8017484</v>
      </c>
      <c r="F53" s="79">
        <f t="shared" ref="F53:H53" si="26">F54+F55</f>
        <v>8017484</v>
      </c>
      <c r="G53" s="80">
        <f t="shared" si="26"/>
        <v>0</v>
      </c>
      <c r="H53" s="96">
        <v>0</v>
      </c>
      <c r="I53" s="78">
        <f t="shared" si="4"/>
        <v>0</v>
      </c>
      <c r="J53" s="79">
        <f>J54+J55</f>
        <v>8017484</v>
      </c>
      <c r="K53" s="79">
        <f t="shared" ref="K53:L53" si="27">K54+K55</f>
        <v>8017484</v>
      </c>
      <c r="L53" s="80">
        <f t="shared" si="27"/>
        <v>0</v>
      </c>
      <c r="M53" s="96">
        <v>0</v>
      </c>
      <c r="N53" s="50"/>
    </row>
    <row r="54" spans="1:14" ht="24.75" x14ac:dyDescent="0.25">
      <c r="A54" s="54" t="s">
        <v>212</v>
      </c>
      <c r="B54" s="55" t="s">
        <v>121</v>
      </c>
      <c r="C54" s="56" t="s">
        <v>213</v>
      </c>
      <c r="D54" s="78">
        <f t="shared" si="2"/>
        <v>0</v>
      </c>
      <c r="E54" s="79">
        <v>7741484</v>
      </c>
      <c r="F54" s="79">
        <v>7741484</v>
      </c>
      <c r="G54" s="80"/>
      <c r="H54" s="96">
        <v>0</v>
      </c>
      <c r="I54" s="78">
        <f t="shared" si="4"/>
        <v>0</v>
      </c>
      <c r="J54" s="79">
        <v>7741484</v>
      </c>
      <c r="K54" s="79">
        <v>7741484</v>
      </c>
      <c r="L54" s="80"/>
      <c r="M54" s="96">
        <v>0</v>
      </c>
      <c r="N54" s="50"/>
    </row>
    <row r="55" spans="1:14" ht="15.75" thickBot="1" x14ac:dyDescent="0.3">
      <c r="A55" s="54" t="s">
        <v>214</v>
      </c>
      <c r="B55" s="55" t="s">
        <v>121</v>
      </c>
      <c r="C55" s="56" t="s">
        <v>215</v>
      </c>
      <c r="D55" s="85">
        <f t="shared" si="2"/>
        <v>0</v>
      </c>
      <c r="E55" s="86">
        <v>276000</v>
      </c>
      <c r="F55" s="86">
        <v>276000</v>
      </c>
      <c r="G55" s="87"/>
      <c r="H55" s="97">
        <v>0</v>
      </c>
      <c r="I55" s="85">
        <f t="shared" si="4"/>
        <v>0</v>
      </c>
      <c r="J55" s="86">
        <v>276000</v>
      </c>
      <c r="K55" s="86">
        <v>276000</v>
      </c>
      <c r="L55" s="87"/>
      <c r="M55" s="97">
        <v>0</v>
      </c>
      <c r="N55" s="50"/>
    </row>
    <row r="56" spans="1:14" ht="12.95" customHeight="1" thickBot="1" x14ac:dyDescent="0.3">
      <c r="A56" s="125"/>
      <c r="B56" s="126"/>
      <c r="C56" s="126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7"/>
    </row>
    <row r="57" spans="1:14" ht="27" customHeight="1" thickBot="1" x14ac:dyDescent="0.3">
      <c r="A57" s="128" t="s">
        <v>216</v>
      </c>
      <c r="B57" s="129">
        <v>450</v>
      </c>
      <c r="C57" s="130" t="s">
        <v>34</v>
      </c>
      <c r="D57" s="131">
        <f>F57+G57+H57</f>
        <v>-46755932.62999998</v>
      </c>
      <c r="E57" s="131"/>
      <c r="F57" s="131">
        <f>[1]Доходы!F16-Расходы!F7</f>
        <v>-26897894.75</v>
      </c>
      <c r="G57" s="131">
        <f>[1]Доходы!G16-Расходы!G7</f>
        <v>-10531398.299999997</v>
      </c>
      <c r="H57" s="131">
        <f>[1]Доходы!H16-Расходы!H7</f>
        <v>-9326639.5799999833</v>
      </c>
      <c r="I57" s="131">
        <f>K57+L57+M57</f>
        <v>0</v>
      </c>
      <c r="J57" s="131"/>
      <c r="K57" s="131">
        <f>[1]Доходы!K16-Расходы!K7</f>
        <v>0</v>
      </c>
      <c r="L57" s="131">
        <f>[1]Доходы!L16-Расходы!L7</f>
        <v>0</v>
      </c>
      <c r="M57" s="131">
        <f>[1]Доходы!M16-Расходы!M7</f>
        <v>0</v>
      </c>
      <c r="N57" s="62"/>
    </row>
    <row r="58" spans="1:14" ht="12.95" customHeight="1" x14ac:dyDescent="0.25">
      <c r="A58" s="7"/>
      <c r="B58" s="63"/>
      <c r="C58" s="63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7"/>
    </row>
    <row r="59" spans="1:14" ht="12.95" customHeight="1" x14ac:dyDescent="0.25">
      <c r="A59" s="57"/>
      <c r="B59" s="57"/>
      <c r="C59" s="57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7"/>
    </row>
    <row r="61" spans="1:14" x14ac:dyDescent="0.25">
      <c r="F61" s="65">
        <f>[2]Доходы!L18*10%</f>
        <v>11057095.463</v>
      </c>
    </row>
  </sheetData>
  <autoFilter ref="C1:M59"/>
  <mergeCells count="5">
    <mergeCell ref="A4:A5"/>
    <mergeCell ref="B4:B5"/>
    <mergeCell ref="C4:C5"/>
    <mergeCell ref="D4:H4"/>
    <mergeCell ref="I4:M4"/>
  </mergeCells>
  <pageMargins left="0.78740157480314965" right="0.59055118110236227" top="0.59055118110236227" bottom="0.39370078740157483" header="0" footer="0"/>
  <pageSetup paperSize="9" scale="50" fitToHeight="0" orientation="landscape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1" zoomScale="86" zoomScaleNormal="86" zoomScaleSheetLayoutView="70" zoomScalePageLayoutView="70" workbookViewId="0">
      <selection activeCell="C19" sqref="C19"/>
    </sheetView>
  </sheetViews>
  <sheetFormatPr defaultRowHeight="15" x14ac:dyDescent="0.25"/>
  <cols>
    <col min="1" max="1" width="49.42578125" style="8" customWidth="1"/>
    <col min="2" max="2" width="5" style="8" customWidth="1"/>
    <col min="3" max="3" width="26.85546875" style="8" customWidth="1"/>
    <col min="4" max="4" width="17.85546875" style="8" customWidth="1"/>
    <col min="5" max="5" width="13.7109375" style="8" customWidth="1"/>
    <col min="6" max="6" width="20.28515625" style="8" customWidth="1"/>
    <col min="7" max="8" width="15.85546875" style="8" customWidth="1"/>
    <col min="9" max="9" width="20.140625" style="8" customWidth="1"/>
    <col min="10" max="10" width="14.42578125" style="8" customWidth="1"/>
    <col min="11" max="11" width="21" style="8" customWidth="1"/>
    <col min="12" max="13" width="15.85546875" style="8" customWidth="1"/>
    <col min="14" max="14" width="9.7109375" style="8" customWidth="1"/>
    <col min="15" max="16384" width="9.140625" style="8"/>
  </cols>
  <sheetData>
    <row r="1" spans="1:14" ht="10.5" customHeight="1" x14ac:dyDescent="0.25">
      <c r="A1" s="59"/>
      <c r="B1" s="66"/>
      <c r="C1" s="60"/>
      <c r="D1" s="61"/>
      <c r="E1" s="61"/>
      <c r="F1" s="61"/>
      <c r="G1" s="61"/>
      <c r="H1" s="61"/>
      <c r="I1" s="61"/>
      <c r="J1" s="61"/>
      <c r="K1" s="7"/>
      <c r="L1" s="7"/>
      <c r="M1" s="7"/>
      <c r="N1" s="7"/>
    </row>
    <row r="2" spans="1:14" ht="14.1" customHeight="1" x14ac:dyDescent="0.25">
      <c r="A2" s="132" t="s">
        <v>217</v>
      </c>
      <c r="B2" s="132"/>
      <c r="C2" s="132"/>
      <c r="D2" s="24"/>
      <c r="E2" s="24"/>
      <c r="F2" s="24"/>
      <c r="G2" s="24"/>
      <c r="H2" s="24"/>
      <c r="I2" s="24"/>
      <c r="J2" s="114"/>
      <c r="K2" s="22"/>
      <c r="L2" s="22"/>
      <c r="M2" s="22"/>
      <c r="N2" s="7"/>
    </row>
    <row r="3" spans="1:14" ht="14.1" customHeight="1" thickBot="1" x14ac:dyDescent="0.3">
      <c r="A3" s="133"/>
      <c r="B3" s="134"/>
      <c r="C3" s="135"/>
      <c r="D3" s="116"/>
      <c r="E3" s="116"/>
      <c r="F3" s="116"/>
      <c r="G3" s="116"/>
      <c r="H3" s="116"/>
      <c r="I3" s="116"/>
      <c r="J3" s="116"/>
      <c r="K3" s="118"/>
      <c r="L3" s="118"/>
      <c r="M3" s="118"/>
      <c r="N3" s="7"/>
    </row>
    <row r="4" spans="1:14" ht="11.45" customHeight="1" x14ac:dyDescent="0.25">
      <c r="A4" s="38" t="s">
        <v>117</v>
      </c>
      <c r="B4" s="38" t="s">
        <v>10</v>
      </c>
      <c r="C4" s="39" t="s">
        <v>218</v>
      </c>
      <c r="D4" s="40" t="s">
        <v>12</v>
      </c>
      <c r="E4" s="41"/>
      <c r="F4" s="41"/>
      <c r="G4" s="41"/>
      <c r="H4" s="41"/>
      <c r="I4" s="40" t="s">
        <v>13</v>
      </c>
      <c r="J4" s="41"/>
      <c r="K4" s="41"/>
      <c r="L4" s="41"/>
      <c r="M4" s="68"/>
      <c r="N4" s="42"/>
    </row>
    <row r="5" spans="1:14" ht="138" customHeight="1" x14ac:dyDescent="0.25">
      <c r="A5" s="38"/>
      <c r="B5" s="38"/>
      <c r="C5" s="39"/>
      <c r="D5" s="43" t="s">
        <v>14</v>
      </c>
      <c r="E5" s="44" t="s">
        <v>15</v>
      </c>
      <c r="F5" s="44" t="s">
        <v>16</v>
      </c>
      <c r="G5" s="44" t="s">
        <v>17</v>
      </c>
      <c r="H5" s="44" t="s">
        <v>18</v>
      </c>
      <c r="I5" s="43" t="s">
        <v>14</v>
      </c>
      <c r="J5" s="69" t="s">
        <v>15</v>
      </c>
      <c r="K5" s="69" t="s">
        <v>16</v>
      </c>
      <c r="L5" s="69" t="s">
        <v>17</v>
      </c>
      <c r="M5" s="70" t="s">
        <v>18</v>
      </c>
      <c r="N5" s="42"/>
    </row>
    <row r="6" spans="1:14" ht="11.45" customHeight="1" thickBot="1" x14ac:dyDescent="0.3">
      <c r="A6" s="44" t="s">
        <v>19</v>
      </c>
      <c r="B6" s="136" t="s">
        <v>20</v>
      </c>
      <c r="C6" s="137" t="s">
        <v>21</v>
      </c>
      <c r="D6" s="73" t="s">
        <v>22</v>
      </c>
      <c r="E6" s="67" t="s">
        <v>23</v>
      </c>
      <c r="F6" s="67" t="s">
        <v>24</v>
      </c>
      <c r="G6" s="67" t="s">
        <v>25</v>
      </c>
      <c r="H6" s="67" t="s">
        <v>26</v>
      </c>
      <c r="I6" s="46" t="s">
        <v>27</v>
      </c>
      <c r="J6" s="71" t="s">
        <v>28</v>
      </c>
      <c r="K6" s="71" t="s">
        <v>29</v>
      </c>
      <c r="L6" s="71" t="s">
        <v>30</v>
      </c>
      <c r="M6" s="138" t="s">
        <v>31</v>
      </c>
      <c r="N6" s="42"/>
    </row>
    <row r="7" spans="1:14" ht="22.5" customHeight="1" x14ac:dyDescent="0.25">
      <c r="A7" s="139" t="s">
        <v>219</v>
      </c>
      <c r="B7" s="140" t="s">
        <v>220</v>
      </c>
      <c r="C7" s="141" t="s">
        <v>34</v>
      </c>
      <c r="D7" s="101">
        <f>F7+G7+H7-E7</f>
        <v>46755932.629999995</v>
      </c>
      <c r="E7" s="75"/>
      <c r="F7" s="75">
        <f>F9+F20</f>
        <v>26897894.75</v>
      </c>
      <c r="G7" s="75">
        <f>G20</f>
        <v>10531398.299999997</v>
      </c>
      <c r="H7" s="102">
        <f>H20</f>
        <v>9326639.5799999982</v>
      </c>
      <c r="I7" s="78">
        <f>K7+L7+M7-J7</f>
        <v>0</v>
      </c>
      <c r="J7" s="79"/>
      <c r="K7" s="79">
        <f>K9+K20</f>
        <v>0</v>
      </c>
      <c r="L7" s="79">
        <f>L20</f>
        <v>0</v>
      </c>
      <c r="M7" s="111">
        <f>M20</f>
        <v>0</v>
      </c>
      <c r="N7" s="50"/>
    </row>
    <row r="8" spans="1:14" ht="19.5" customHeight="1" x14ac:dyDescent="0.25">
      <c r="A8" s="142" t="s">
        <v>221</v>
      </c>
      <c r="B8" s="143"/>
      <c r="C8" s="104"/>
      <c r="D8" s="103"/>
      <c r="E8" s="83"/>
      <c r="F8" s="83"/>
      <c r="G8" s="83"/>
      <c r="H8" s="104"/>
      <c r="I8" s="82"/>
      <c r="J8" s="83"/>
      <c r="K8" s="112"/>
      <c r="L8" s="112"/>
      <c r="M8" s="113"/>
      <c r="N8" s="50"/>
    </row>
    <row r="9" spans="1:14" ht="24.75" customHeight="1" x14ac:dyDescent="0.25">
      <c r="A9" s="144" t="s">
        <v>222</v>
      </c>
      <c r="B9" s="145" t="s">
        <v>223</v>
      </c>
      <c r="C9" s="146" t="s">
        <v>34</v>
      </c>
      <c r="D9" s="105">
        <f>F9+G9+H9-E9</f>
        <v>13494000</v>
      </c>
      <c r="E9" s="106"/>
      <c r="F9" s="106">
        <f>F11+F14</f>
        <v>13494000</v>
      </c>
      <c r="G9" s="106"/>
      <c r="H9" s="107"/>
      <c r="I9" s="98">
        <f>K9+L9+M9-J9</f>
        <v>0</v>
      </c>
      <c r="J9" s="106"/>
      <c r="K9" s="106">
        <f>K14</f>
        <v>0</v>
      </c>
      <c r="L9" s="106"/>
      <c r="M9" s="107"/>
      <c r="N9" s="50"/>
    </row>
    <row r="10" spans="1:14" ht="12.95" customHeight="1" x14ac:dyDescent="0.25">
      <c r="A10" s="147" t="s">
        <v>224</v>
      </c>
      <c r="B10" s="143"/>
      <c r="C10" s="104"/>
      <c r="D10" s="108"/>
      <c r="E10" s="83"/>
      <c r="F10" s="83"/>
      <c r="G10" s="83"/>
      <c r="H10" s="104"/>
      <c r="I10" s="82"/>
      <c r="J10" s="83"/>
      <c r="K10" s="83"/>
      <c r="L10" s="83"/>
      <c r="M10" s="104"/>
      <c r="N10" s="50"/>
    </row>
    <row r="11" spans="1:14" ht="24.75" x14ac:dyDescent="0.25">
      <c r="A11" s="148" t="s">
        <v>225</v>
      </c>
      <c r="B11" s="149" t="s">
        <v>223</v>
      </c>
      <c r="C11" s="146" t="s">
        <v>226</v>
      </c>
      <c r="D11" s="103">
        <f t="shared" ref="D11:D35" si="0">F11+G11+H11-E11</f>
        <v>13494000</v>
      </c>
      <c r="E11" s="106"/>
      <c r="F11" s="106">
        <f>F12</f>
        <v>13494000</v>
      </c>
      <c r="G11" s="106"/>
      <c r="H11" s="107"/>
      <c r="I11" s="98">
        <f t="shared" ref="I11:I35" si="1">K11+L11+M11-J11</f>
        <v>0</v>
      </c>
      <c r="J11" s="106"/>
      <c r="K11" s="106"/>
      <c r="L11" s="106"/>
      <c r="M11" s="107"/>
      <c r="N11" s="50"/>
    </row>
    <row r="12" spans="1:14" ht="24.75" x14ac:dyDescent="0.25">
      <c r="A12" s="148" t="s">
        <v>227</v>
      </c>
      <c r="B12" s="149" t="s">
        <v>223</v>
      </c>
      <c r="C12" s="146" t="s">
        <v>228</v>
      </c>
      <c r="D12" s="109">
        <f t="shared" si="0"/>
        <v>13494000</v>
      </c>
      <c r="E12" s="106"/>
      <c r="F12" s="106">
        <f>F13</f>
        <v>13494000</v>
      </c>
      <c r="G12" s="106"/>
      <c r="H12" s="107"/>
      <c r="I12" s="98">
        <f t="shared" si="1"/>
        <v>0</v>
      </c>
      <c r="J12" s="106"/>
      <c r="K12" s="106"/>
      <c r="L12" s="106"/>
      <c r="M12" s="107"/>
      <c r="N12" s="50"/>
    </row>
    <row r="13" spans="1:14" ht="36.75" x14ac:dyDescent="0.25">
      <c r="A13" s="148" t="s">
        <v>229</v>
      </c>
      <c r="B13" s="149" t="s">
        <v>223</v>
      </c>
      <c r="C13" s="146" t="s">
        <v>230</v>
      </c>
      <c r="D13" s="105">
        <f t="shared" si="0"/>
        <v>13494000</v>
      </c>
      <c r="E13" s="106"/>
      <c r="F13" s="106">
        <v>13494000</v>
      </c>
      <c r="G13" s="106"/>
      <c r="H13" s="107"/>
      <c r="I13" s="98">
        <f t="shared" si="1"/>
        <v>0</v>
      </c>
      <c r="J13" s="106"/>
      <c r="K13" s="106"/>
      <c r="L13" s="106"/>
      <c r="M13" s="107"/>
      <c r="N13" s="50"/>
    </row>
    <row r="14" spans="1:14" ht="24.75" x14ac:dyDescent="0.25">
      <c r="A14" s="148" t="s">
        <v>231</v>
      </c>
      <c r="B14" s="149" t="s">
        <v>223</v>
      </c>
      <c r="C14" s="146" t="s">
        <v>232</v>
      </c>
      <c r="D14" s="78">
        <f t="shared" si="0"/>
        <v>0</v>
      </c>
      <c r="E14" s="106"/>
      <c r="F14" s="106">
        <f>F15</f>
        <v>0</v>
      </c>
      <c r="G14" s="106"/>
      <c r="H14" s="107"/>
      <c r="I14" s="98">
        <f t="shared" si="1"/>
        <v>0</v>
      </c>
      <c r="J14" s="106"/>
      <c r="K14" s="106">
        <f>K15</f>
        <v>0</v>
      </c>
      <c r="L14" s="106"/>
      <c r="M14" s="107"/>
      <c r="N14" s="50"/>
    </row>
    <row r="15" spans="1:14" ht="36.75" x14ac:dyDescent="0.25">
      <c r="A15" s="148" t="s">
        <v>233</v>
      </c>
      <c r="B15" s="149" t="s">
        <v>223</v>
      </c>
      <c r="C15" s="146" t="s">
        <v>234</v>
      </c>
      <c r="D15" s="78">
        <f t="shared" si="0"/>
        <v>0</v>
      </c>
      <c r="E15" s="106"/>
      <c r="F15" s="106">
        <f>F16</f>
        <v>0</v>
      </c>
      <c r="G15" s="106"/>
      <c r="H15" s="107"/>
      <c r="I15" s="98">
        <f t="shared" si="1"/>
        <v>0</v>
      </c>
      <c r="J15" s="106"/>
      <c r="K15" s="106">
        <f>K16</f>
        <v>0</v>
      </c>
      <c r="L15" s="106"/>
      <c r="M15" s="107"/>
      <c r="N15" s="50"/>
    </row>
    <row r="16" spans="1:14" ht="36.75" x14ac:dyDescent="0.25">
      <c r="A16" s="148" t="s">
        <v>235</v>
      </c>
      <c r="B16" s="149" t="s">
        <v>223</v>
      </c>
      <c r="C16" s="146" t="s">
        <v>236</v>
      </c>
      <c r="D16" s="78">
        <f t="shared" si="0"/>
        <v>0</v>
      </c>
      <c r="E16" s="106"/>
      <c r="F16" s="106">
        <f>F17</f>
        <v>0</v>
      </c>
      <c r="G16" s="106"/>
      <c r="H16" s="107"/>
      <c r="I16" s="98">
        <f t="shared" si="1"/>
        <v>0</v>
      </c>
      <c r="J16" s="106"/>
      <c r="K16" s="106">
        <f>K17</f>
        <v>0</v>
      </c>
      <c r="L16" s="106"/>
      <c r="M16" s="107"/>
      <c r="N16" s="50"/>
    </row>
    <row r="17" spans="1:14" ht="36.75" x14ac:dyDescent="0.25">
      <c r="A17" s="148" t="s">
        <v>237</v>
      </c>
      <c r="B17" s="149" t="s">
        <v>223</v>
      </c>
      <c r="C17" s="146" t="s">
        <v>238</v>
      </c>
      <c r="D17" s="78">
        <f t="shared" si="0"/>
        <v>0</v>
      </c>
      <c r="E17" s="106"/>
      <c r="F17" s="106"/>
      <c r="G17" s="106"/>
      <c r="H17" s="107"/>
      <c r="I17" s="98">
        <f t="shared" si="1"/>
        <v>0</v>
      </c>
      <c r="J17" s="106"/>
      <c r="K17" s="106"/>
      <c r="L17" s="106"/>
      <c r="M17" s="107"/>
      <c r="N17" s="50"/>
    </row>
    <row r="18" spans="1:14" ht="24.75" customHeight="1" x14ac:dyDescent="0.25">
      <c r="A18" s="144" t="s">
        <v>239</v>
      </c>
      <c r="B18" s="145" t="s">
        <v>240</v>
      </c>
      <c r="C18" s="146" t="s">
        <v>34</v>
      </c>
      <c r="D18" s="78">
        <f t="shared" si="0"/>
        <v>0</v>
      </c>
      <c r="E18" s="106"/>
      <c r="F18" s="106"/>
      <c r="G18" s="106"/>
      <c r="H18" s="107"/>
      <c r="I18" s="98">
        <f t="shared" si="1"/>
        <v>0</v>
      </c>
      <c r="J18" s="106"/>
      <c r="K18" s="106"/>
      <c r="L18" s="106"/>
      <c r="M18" s="107"/>
      <c r="N18" s="50"/>
    </row>
    <row r="19" spans="1:14" ht="15" customHeight="1" x14ac:dyDescent="0.25">
      <c r="A19" s="147" t="s">
        <v>224</v>
      </c>
      <c r="B19" s="143"/>
      <c r="C19" s="104"/>
      <c r="D19" s="78">
        <f t="shared" si="0"/>
        <v>0</v>
      </c>
      <c r="E19" s="83"/>
      <c r="F19" s="83"/>
      <c r="G19" s="83"/>
      <c r="H19" s="104"/>
      <c r="I19" s="82">
        <f t="shared" si="1"/>
        <v>0</v>
      </c>
      <c r="J19" s="83"/>
      <c r="K19" s="83"/>
      <c r="L19" s="83"/>
      <c r="M19" s="104"/>
      <c r="N19" s="50"/>
    </row>
    <row r="20" spans="1:14" ht="24.75" customHeight="1" x14ac:dyDescent="0.25">
      <c r="A20" s="144" t="s">
        <v>241</v>
      </c>
      <c r="B20" s="145" t="s">
        <v>242</v>
      </c>
      <c r="C20" s="146" t="s">
        <v>34</v>
      </c>
      <c r="D20" s="78">
        <f t="shared" si="0"/>
        <v>33261932.629999995</v>
      </c>
      <c r="E20" s="106"/>
      <c r="F20" s="106">
        <f>F21</f>
        <v>13403894.75</v>
      </c>
      <c r="G20" s="106">
        <f>G21</f>
        <v>10531398.299999997</v>
      </c>
      <c r="H20" s="107">
        <f>H21</f>
        <v>9326639.5799999982</v>
      </c>
      <c r="I20" s="98">
        <f t="shared" si="1"/>
        <v>0</v>
      </c>
      <c r="J20" s="106"/>
      <c r="K20" s="106">
        <f>K21</f>
        <v>0</v>
      </c>
      <c r="L20" s="106">
        <f>L21</f>
        <v>0</v>
      </c>
      <c r="M20" s="107">
        <f>M21</f>
        <v>0</v>
      </c>
      <c r="N20" s="50"/>
    </row>
    <row r="21" spans="1:14" ht="24.75" x14ac:dyDescent="0.25">
      <c r="A21" s="148" t="s">
        <v>243</v>
      </c>
      <c r="B21" s="149" t="s">
        <v>242</v>
      </c>
      <c r="C21" s="146" t="s">
        <v>244</v>
      </c>
      <c r="D21" s="78">
        <f t="shared" si="0"/>
        <v>33261932.629999995</v>
      </c>
      <c r="E21" s="106"/>
      <c r="F21" s="106">
        <f>F22+F29</f>
        <v>13403894.75</v>
      </c>
      <c r="G21" s="106">
        <f>G22+G29</f>
        <v>10531398.299999997</v>
      </c>
      <c r="H21" s="107">
        <f>H22+H29</f>
        <v>9326639.5799999982</v>
      </c>
      <c r="I21" s="98">
        <f t="shared" si="1"/>
        <v>0</v>
      </c>
      <c r="J21" s="106"/>
      <c r="K21" s="106">
        <f>K22+K29</f>
        <v>0</v>
      </c>
      <c r="L21" s="106">
        <f>L22+L29</f>
        <v>0</v>
      </c>
      <c r="M21" s="107">
        <f>M22+M29</f>
        <v>0</v>
      </c>
      <c r="N21" s="50"/>
    </row>
    <row r="22" spans="1:14" ht="24.75" customHeight="1" x14ac:dyDescent="0.25">
      <c r="A22" s="144" t="s">
        <v>245</v>
      </c>
      <c r="B22" s="145" t="s">
        <v>246</v>
      </c>
      <c r="C22" s="146" t="s">
        <v>34</v>
      </c>
      <c r="D22" s="78">
        <f t="shared" si="0"/>
        <v>-849750538.91999996</v>
      </c>
      <c r="E22" s="106">
        <f>E23</f>
        <v>0</v>
      </c>
      <c r="F22" s="106">
        <f t="shared" ref="F22:H24" si="2">F23</f>
        <v>-683617028.38</v>
      </c>
      <c r="G22" s="106">
        <f t="shared" si="2"/>
        <v>-81209713.799999997</v>
      </c>
      <c r="H22" s="107">
        <f t="shared" si="2"/>
        <v>-84923796.74000001</v>
      </c>
      <c r="I22" s="98">
        <f t="shared" si="1"/>
        <v>-839698691.50999999</v>
      </c>
      <c r="J22" s="106">
        <f>J23</f>
        <v>0</v>
      </c>
      <c r="K22" s="106">
        <f t="shared" ref="K22:M24" si="3">K23</f>
        <v>-670452838.11000001</v>
      </c>
      <c r="L22" s="106">
        <f t="shared" si="3"/>
        <v>-83364506.210000008</v>
      </c>
      <c r="M22" s="107">
        <f t="shared" si="3"/>
        <v>-85881347.189999998</v>
      </c>
      <c r="N22" s="50"/>
    </row>
    <row r="23" spans="1:14" x14ac:dyDescent="0.25">
      <c r="A23" s="148" t="s">
        <v>247</v>
      </c>
      <c r="B23" s="149" t="s">
        <v>246</v>
      </c>
      <c r="C23" s="146" t="s">
        <v>248</v>
      </c>
      <c r="D23" s="78">
        <f t="shared" si="0"/>
        <v>-849750538.91999996</v>
      </c>
      <c r="E23" s="106">
        <f>E24</f>
        <v>0</v>
      </c>
      <c r="F23" s="106">
        <f t="shared" si="2"/>
        <v>-683617028.38</v>
      </c>
      <c r="G23" s="106">
        <f t="shared" si="2"/>
        <v>-81209713.799999997</v>
      </c>
      <c r="H23" s="107">
        <f t="shared" si="2"/>
        <v>-84923796.74000001</v>
      </c>
      <c r="I23" s="98">
        <f t="shared" si="1"/>
        <v>-839698691.50999999</v>
      </c>
      <c r="J23" s="106">
        <f>J24</f>
        <v>0</v>
      </c>
      <c r="K23" s="106">
        <f t="shared" si="3"/>
        <v>-670452838.11000001</v>
      </c>
      <c r="L23" s="106">
        <f t="shared" si="3"/>
        <v>-83364506.210000008</v>
      </c>
      <c r="M23" s="107">
        <f t="shared" si="3"/>
        <v>-85881347.189999998</v>
      </c>
      <c r="N23" s="50"/>
    </row>
    <row r="24" spans="1:14" x14ac:dyDescent="0.25">
      <c r="A24" s="148" t="s">
        <v>249</v>
      </c>
      <c r="B24" s="149" t="s">
        <v>246</v>
      </c>
      <c r="C24" s="146" t="s">
        <v>250</v>
      </c>
      <c r="D24" s="78">
        <f t="shared" si="0"/>
        <v>-849750538.91999996</v>
      </c>
      <c r="E24" s="106">
        <f>E25</f>
        <v>0</v>
      </c>
      <c r="F24" s="106">
        <f t="shared" si="2"/>
        <v>-683617028.38</v>
      </c>
      <c r="G24" s="106">
        <f t="shared" si="2"/>
        <v>-81209713.799999997</v>
      </c>
      <c r="H24" s="107">
        <f t="shared" si="2"/>
        <v>-84923796.74000001</v>
      </c>
      <c r="I24" s="98">
        <f t="shared" si="1"/>
        <v>-839698691.50999999</v>
      </c>
      <c r="J24" s="106">
        <f>J25</f>
        <v>0</v>
      </c>
      <c r="K24" s="106">
        <f t="shared" si="3"/>
        <v>-670452838.11000001</v>
      </c>
      <c r="L24" s="106">
        <f t="shared" si="3"/>
        <v>-83364506.210000008</v>
      </c>
      <c r="M24" s="107">
        <f t="shared" si="3"/>
        <v>-85881347.189999998</v>
      </c>
      <c r="N24" s="50"/>
    </row>
    <row r="25" spans="1:14" x14ac:dyDescent="0.25">
      <c r="A25" s="148" t="s">
        <v>251</v>
      </c>
      <c r="B25" s="149" t="s">
        <v>246</v>
      </c>
      <c r="C25" s="146" t="s">
        <v>252</v>
      </c>
      <c r="D25" s="78">
        <f t="shared" si="0"/>
        <v>-849750538.91999996</v>
      </c>
      <c r="E25" s="106">
        <f>E26+E27+E28</f>
        <v>0</v>
      </c>
      <c r="F25" s="106">
        <f>F26</f>
        <v>-683617028.38</v>
      </c>
      <c r="G25" s="106">
        <f>G28</f>
        <v>-81209713.799999997</v>
      </c>
      <c r="H25" s="107">
        <f>H27</f>
        <v>-84923796.74000001</v>
      </c>
      <c r="I25" s="98">
        <f t="shared" si="1"/>
        <v>-839698691.50999999</v>
      </c>
      <c r="J25" s="106">
        <f>J26+J27+J28</f>
        <v>0</v>
      </c>
      <c r="K25" s="106">
        <f>K26</f>
        <v>-670452838.11000001</v>
      </c>
      <c r="L25" s="106">
        <f>L28</f>
        <v>-83364506.210000008</v>
      </c>
      <c r="M25" s="107">
        <f>M27</f>
        <v>-85881347.189999998</v>
      </c>
      <c r="N25" s="50"/>
    </row>
    <row r="26" spans="1:14" ht="24.75" x14ac:dyDescent="0.25">
      <c r="A26" s="148" t="s">
        <v>253</v>
      </c>
      <c r="B26" s="149" t="s">
        <v>246</v>
      </c>
      <c r="C26" s="146" t="s">
        <v>254</v>
      </c>
      <c r="D26" s="78">
        <f t="shared" si="0"/>
        <v>-683617028.38</v>
      </c>
      <c r="E26" s="106"/>
      <c r="F26" s="106">
        <f>([1]Доходы!F16+Источники!F11)*-1</f>
        <v>-683617028.38</v>
      </c>
      <c r="G26" s="106"/>
      <c r="H26" s="107"/>
      <c r="I26" s="98">
        <f t="shared" si="1"/>
        <v>-670452838.11000001</v>
      </c>
      <c r="J26" s="106">
        <f>E26</f>
        <v>0</v>
      </c>
      <c r="K26" s="106">
        <f>[1]Доходы!K16*-1</f>
        <v>-670452838.11000001</v>
      </c>
      <c r="L26" s="106"/>
      <c r="M26" s="107"/>
      <c r="N26" s="50"/>
    </row>
    <row r="27" spans="1:14" ht="24.75" x14ac:dyDescent="0.25">
      <c r="A27" s="148" t="s">
        <v>255</v>
      </c>
      <c r="B27" s="149" t="s">
        <v>246</v>
      </c>
      <c r="C27" s="146" t="s">
        <v>256</v>
      </c>
      <c r="D27" s="78">
        <f t="shared" si="0"/>
        <v>-84923796.74000001</v>
      </c>
      <c r="E27" s="106"/>
      <c r="F27" s="106"/>
      <c r="G27" s="106"/>
      <c r="H27" s="107">
        <f>[1]Доходы!H16*-1</f>
        <v>-84923796.74000001</v>
      </c>
      <c r="I27" s="98">
        <f t="shared" si="1"/>
        <v>-85881347.189999998</v>
      </c>
      <c r="J27" s="106">
        <f>E27</f>
        <v>0</v>
      </c>
      <c r="K27" s="106"/>
      <c r="L27" s="106"/>
      <c r="M27" s="107">
        <f>[1]Доходы!M16*-1</f>
        <v>-85881347.189999998</v>
      </c>
      <c r="N27" s="50"/>
    </row>
    <row r="28" spans="1:14" ht="24.75" x14ac:dyDescent="0.25">
      <c r="A28" s="148" t="s">
        <v>257</v>
      </c>
      <c r="B28" s="149" t="s">
        <v>246</v>
      </c>
      <c r="C28" s="146" t="s">
        <v>258</v>
      </c>
      <c r="D28" s="78">
        <f t="shared" si="0"/>
        <v>-81209713.799999997</v>
      </c>
      <c r="E28" s="106"/>
      <c r="F28" s="106"/>
      <c r="G28" s="106">
        <f>[1]Доходы!G16*-1</f>
        <v>-81209713.799999997</v>
      </c>
      <c r="H28" s="107"/>
      <c r="I28" s="98">
        <f t="shared" si="1"/>
        <v>-83364506.210000008</v>
      </c>
      <c r="J28" s="106">
        <f>E28</f>
        <v>0</v>
      </c>
      <c r="K28" s="106"/>
      <c r="L28" s="106">
        <f>[1]Доходы!L16*-1</f>
        <v>-83364506.210000008</v>
      </c>
      <c r="M28" s="107"/>
      <c r="N28" s="50"/>
    </row>
    <row r="29" spans="1:14" ht="24.75" customHeight="1" x14ac:dyDescent="0.25">
      <c r="A29" s="144" t="s">
        <v>259</v>
      </c>
      <c r="B29" s="145" t="s">
        <v>260</v>
      </c>
      <c r="C29" s="146" t="s">
        <v>34</v>
      </c>
      <c r="D29" s="78">
        <f t="shared" si="0"/>
        <v>883012471.55000007</v>
      </c>
      <c r="E29" s="106">
        <f>E30</f>
        <v>0</v>
      </c>
      <c r="F29" s="106">
        <f t="shared" ref="F29:H31" si="4">F30</f>
        <v>697020923.13</v>
      </c>
      <c r="G29" s="106">
        <f t="shared" si="4"/>
        <v>91741112.099999994</v>
      </c>
      <c r="H29" s="107">
        <f t="shared" si="4"/>
        <v>94250436.320000008</v>
      </c>
      <c r="I29" s="98">
        <f t="shared" si="1"/>
        <v>839698691.51000023</v>
      </c>
      <c r="J29" s="106">
        <f>J30</f>
        <v>0</v>
      </c>
      <c r="K29" s="106">
        <f t="shared" ref="K29:M31" si="5">K30</f>
        <v>670452838.11000013</v>
      </c>
      <c r="L29" s="106">
        <f t="shared" si="5"/>
        <v>83364506.209999993</v>
      </c>
      <c r="M29" s="107">
        <f t="shared" si="5"/>
        <v>85881347.189999998</v>
      </c>
      <c r="N29" s="50"/>
    </row>
    <row r="30" spans="1:14" x14ac:dyDescent="0.25">
      <c r="A30" s="148" t="s">
        <v>261</v>
      </c>
      <c r="B30" s="149" t="s">
        <v>260</v>
      </c>
      <c r="C30" s="146" t="s">
        <v>262</v>
      </c>
      <c r="D30" s="78">
        <f t="shared" si="0"/>
        <v>883012471.55000007</v>
      </c>
      <c r="E30" s="106">
        <f>E31</f>
        <v>0</v>
      </c>
      <c r="F30" s="106">
        <f t="shared" si="4"/>
        <v>697020923.13</v>
      </c>
      <c r="G30" s="106">
        <f t="shared" si="4"/>
        <v>91741112.099999994</v>
      </c>
      <c r="H30" s="107">
        <f t="shared" si="4"/>
        <v>94250436.320000008</v>
      </c>
      <c r="I30" s="98">
        <f t="shared" si="1"/>
        <v>839698691.51000023</v>
      </c>
      <c r="J30" s="106">
        <f>J31</f>
        <v>0</v>
      </c>
      <c r="K30" s="106">
        <f t="shared" si="5"/>
        <v>670452838.11000013</v>
      </c>
      <c r="L30" s="106">
        <f t="shared" si="5"/>
        <v>83364506.209999993</v>
      </c>
      <c r="M30" s="107">
        <f t="shared" si="5"/>
        <v>85881347.189999998</v>
      </c>
      <c r="N30" s="50"/>
    </row>
    <row r="31" spans="1:14" x14ac:dyDescent="0.25">
      <c r="A31" s="148" t="s">
        <v>263</v>
      </c>
      <c r="B31" s="149" t="s">
        <v>260</v>
      </c>
      <c r="C31" s="146" t="s">
        <v>264</v>
      </c>
      <c r="D31" s="78">
        <f t="shared" si="0"/>
        <v>883012471.55000007</v>
      </c>
      <c r="E31" s="106">
        <f>E32</f>
        <v>0</v>
      </c>
      <c r="F31" s="106">
        <f t="shared" si="4"/>
        <v>697020923.13</v>
      </c>
      <c r="G31" s="106">
        <f t="shared" si="4"/>
        <v>91741112.099999994</v>
      </c>
      <c r="H31" s="107">
        <f t="shared" si="4"/>
        <v>94250436.320000008</v>
      </c>
      <c r="I31" s="98">
        <f t="shared" si="1"/>
        <v>839698691.51000023</v>
      </c>
      <c r="J31" s="106">
        <f>J32</f>
        <v>0</v>
      </c>
      <c r="K31" s="106">
        <f t="shared" si="5"/>
        <v>670452838.11000013</v>
      </c>
      <c r="L31" s="106">
        <f t="shared" si="5"/>
        <v>83364506.209999993</v>
      </c>
      <c r="M31" s="107">
        <f t="shared" si="5"/>
        <v>85881347.189999998</v>
      </c>
      <c r="N31" s="50"/>
    </row>
    <row r="32" spans="1:14" x14ac:dyDescent="0.25">
      <c r="A32" s="148" t="s">
        <v>265</v>
      </c>
      <c r="B32" s="149" t="s">
        <v>260</v>
      </c>
      <c r="C32" s="146" t="s">
        <v>266</v>
      </c>
      <c r="D32" s="78">
        <f t="shared" si="0"/>
        <v>883012471.55000007</v>
      </c>
      <c r="E32" s="106">
        <f>E33+E34+E35</f>
        <v>0</v>
      </c>
      <c r="F32" s="106">
        <f>F33</f>
        <v>697020923.13</v>
      </c>
      <c r="G32" s="106">
        <f>G35</f>
        <v>91741112.099999994</v>
      </c>
      <c r="H32" s="107">
        <f>H34</f>
        <v>94250436.320000008</v>
      </c>
      <c r="I32" s="98">
        <f t="shared" si="1"/>
        <v>839698691.51000023</v>
      </c>
      <c r="J32" s="106">
        <f>J33+J34+J35</f>
        <v>0</v>
      </c>
      <c r="K32" s="106">
        <f>K33</f>
        <v>670452838.11000013</v>
      </c>
      <c r="L32" s="106">
        <f>L35</f>
        <v>83364506.209999993</v>
      </c>
      <c r="M32" s="107">
        <f>M34</f>
        <v>85881347.189999998</v>
      </c>
      <c r="N32" s="50"/>
    </row>
    <row r="33" spans="1:14" ht="24.75" x14ac:dyDescent="0.25">
      <c r="A33" s="148" t="s">
        <v>267</v>
      </c>
      <c r="B33" s="149" t="s">
        <v>260</v>
      </c>
      <c r="C33" s="146" t="s">
        <v>268</v>
      </c>
      <c r="D33" s="78">
        <f t="shared" si="0"/>
        <v>697020923.13</v>
      </c>
      <c r="E33" s="106"/>
      <c r="F33" s="106">
        <f>[1]Расходы!F7</f>
        <v>697020923.13</v>
      </c>
      <c r="G33" s="106"/>
      <c r="H33" s="107"/>
      <c r="I33" s="98">
        <f t="shared" si="1"/>
        <v>670452838.11000013</v>
      </c>
      <c r="J33" s="106">
        <f>E33</f>
        <v>0</v>
      </c>
      <c r="K33" s="106">
        <f>[1]Расходы!K7+Источники!K17*-1</f>
        <v>670452838.11000013</v>
      </c>
      <c r="L33" s="106"/>
      <c r="M33" s="107"/>
      <c r="N33" s="50"/>
    </row>
    <row r="34" spans="1:14" ht="24.75" x14ac:dyDescent="0.25">
      <c r="A34" s="148" t="s">
        <v>269</v>
      </c>
      <c r="B34" s="149" t="s">
        <v>260</v>
      </c>
      <c r="C34" s="146" t="s">
        <v>270</v>
      </c>
      <c r="D34" s="78">
        <f t="shared" si="0"/>
        <v>94250436.320000008</v>
      </c>
      <c r="E34" s="106"/>
      <c r="F34" s="106"/>
      <c r="G34" s="106"/>
      <c r="H34" s="107">
        <f>[1]Расходы!H7</f>
        <v>94250436.320000008</v>
      </c>
      <c r="I34" s="98">
        <f t="shared" si="1"/>
        <v>85881347.189999998</v>
      </c>
      <c r="J34" s="106">
        <f>E34</f>
        <v>0</v>
      </c>
      <c r="K34" s="106"/>
      <c r="L34" s="106"/>
      <c r="M34" s="107">
        <f>[1]Расходы!M7</f>
        <v>85881347.189999998</v>
      </c>
      <c r="N34" s="50"/>
    </row>
    <row r="35" spans="1:14" ht="25.5" thickBot="1" x14ac:dyDescent="0.3">
      <c r="A35" s="148" t="s">
        <v>271</v>
      </c>
      <c r="B35" s="150" t="s">
        <v>260</v>
      </c>
      <c r="C35" s="151" t="s">
        <v>272</v>
      </c>
      <c r="D35" s="85">
        <f t="shared" si="0"/>
        <v>91741112.099999994</v>
      </c>
      <c r="E35" s="99"/>
      <c r="F35" s="99"/>
      <c r="G35" s="99">
        <f>[1]Расходы!G7</f>
        <v>91741112.099999994</v>
      </c>
      <c r="H35" s="110"/>
      <c r="I35" s="100">
        <f t="shared" si="1"/>
        <v>83364506.209999993</v>
      </c>
      <c r="J35" s="99"/>
      <c r="K35" s="99"/>
      <c r="L35" s="99">
        <f>[1]Расходы!L7</f>
        <v>83364506.209999993</v>
      </c>
      <c r="M35" s="110"/>
      <c r="N35" s="50"/>
    </row>
    <row r="36" spans="1:14" ht="12.95" customHeight="1" x14ac:dyDescent="0.25">
      <c r="A36" s="152"/>
      <c r="B36" s="153"/>
      <c r="C36" s="153"/>
      <c r="D36" s="154"/>
      <c r="E36" s="36"/>
      <c r="F36" s="36"/>
      <c r="G36" s="36"/>
      <c r="H36" s="36"/>
      <c r="I36" s="36"/>
      <c r="J36" s="36"/>
      <c r="K36" s="36"/>
      <c r="L36" s="36"/>
      <c r="M36" s="36"/>
      <c r="N36" s="7"/>
    </row>
    <row r="37" spans="1:14" ht="12.95" customHeight="1" x14ac:dyDescent="0.25">
      <c r="A37" s="57"/>
      <c r="B37" s="57"/>
      <c r="C37" s="57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7"/>
    </row>
  </sheetData>
  <mergeCells count="6">
    <mergeCell ref="A2:C2"/>
    <mergeCell ref="A4:A5"/>
    <mergeCell ref="B4:B5"/>
    <mergeCell ref="C4:C5"/>
    <mergeCell ref="D4:H4"/>
    <mergeCell ref="I4:M4"/>
  </mergeCells>
  <pageMargins left="0.78740157480314965" right="0.59055118110236227" top="0.59055118110236227" bottom="0.39370078740157483" header="0" footer="0"/>
  <pageSetup paperSize="9" scale="54" fitToHeight="0" orientation="landscape" r:id="rId1"/>
  <headerFooter>
    <oddFooter>&amp;R&amp;D СТР. &amp;P</oddFoot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2024-10-22T05:42:45Z</dcterms:created>
  <dcterms:modified xsi:type="dcterms:W3CDTF">2024-10-22T06:02:30Z</dcterms:modified>
</cp:coreProperties>
</file>