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Юрист\Desktop\СОБРАНИЕ\Решения 2024\Апрель 2024\"/>
    </mc:Choice>
  </mc:AlternateContent>
  <bookViews>
    <workbookView xWindow="0" yWindow="0" windowWidth="23040" windowHeight="9264"/>
  </bookViews>
  <sheets>
    <sheet name="Лист1" sheetId="1" r:id="rId1"/>
  </sheets>
  <definedNames>
    <definedName name="_xlnm.Print_Titles" localSheetId="0">Лист1!$10:$11</definedName>
  </definedNames>
  <calcPr calcId="152511"/>
</workbook>
</file>

<file path=xl/calcChain.xml><?xml version="1.0" encoding="utf-8"?>
<calcChain xmlns="http://schemas.openxmlformats.org/spreadsheetml/2006/main">
  <c r="F14" i="1" l="1"/>
  <c r="F47" i="1" l="1"/>
  <c r="E45" i="1"/>
  <c r="D45" i="1"/>
  <c r="E72" i="1" l="1"/>
  <c r="D72" i="1"/>
  <c r="E36" i="1" l="1"/>
  <c r="D36" i="1"/>
  <c r="D75" i="1" l="1"/>
  <c r="E54" i="1" l="1"/>
  <c r="D54" i="1"/>
  <c r="E27" i="1" l="1"/>
  <c r="D27" i="1"/>
  <c r="E13" i="1"/>
  <c r="D13" i="1"/>
  <c r="F17" i="1"/>
  <c r="E58" i="1" l="1"/>
  <c r="F62" i="1"/>
  <c r="D58" i="1"/>
  <c r="D26" i="1"/>
  <c r="F50" i="1" l="1"/>
  <c r="E48" i="1"/>
  <c r="D48" i="1"/>
  <c r="F63" i="1" l="1"/>
  <c r="F57" i="1"/>
  <c r="F33" i="1" l="1"/>
  <c r="F32" i="1"/>
  <c r="F31" i="1"/>
  <c r="F30" i="1"/>
  <c r="F29" i="1"/>
  <c r="F28" i="1"/>
  <c r="F25" i="1"/>
  <c r="F24" i="1"/>
  <c r="F23" i="1"/>
  <c r="F22" i="1"/>
  <c r="F21" i="1"/>
  <c r="F20" i="1"/>
  <c r="F19" i="1"/>
  <c r="F18" i="1"/>
  <c r="F16" i="1"/>
  <c r="F15" i="1"/>
  <c r="E75" i="1"/>
  <c r="F83" i="1"/>
  <c r="F82" i="1"/>
  <c r="F81" i="1"/>
  <c r="F79" i="1"/>
  <c r="F77" i="1"/>
  <c r="F76" i="1"/>
  <c r="F73" i="1"/>
  <c r="F71" i="1"/>
  <c r="F70" i="1"/>
  <c r="F69" i="1"/>
  <c r="F67" i="1"/>
  <c r="F66" i="1"/>
  <c r="F64" i="1"/>
  <c r="F61" i="1"/>
  <c r="F60" i="1"/>
  <c r="F59" i="1"/>
  <c r="F56" i="1"/>
  <c r="F55" i="1"/>
  <c r="F53" i="1"/>
  <c r="F52" i="1"/>
  <c r="F51" i="1"/>
  <c r="F49" i="1"/>
  <c r="F46" i="1"/>
  <c r="F44" i="1"/>
  <c r="F43" i="1"/>
  <c r="F42" i="1"/>
  <c r="F40" i="1"/>
  <c r="F39" i="1"/>
  <c r="F38" i="1"/>
  <c r="F37" i="1"/>
  <c r="E97" i="1" l="1"/>
  <c r="D97" i="1"/>
  <c r="E94" i="1"/>
  <c r="D94" i="1"/>
  <c r="E89" i="1"/>
  <c r="D89" i="1"/>
  <c r="E86" i="1"/>
  <c r="E101" i="1" s="1"/>
  <c r="D86" i="1"/>
  <c r="D101" i="1" l="1"/>
  <c r="F75" i="1"/>
  <c r="E78" i="1"/>
  <c r="D78" i="1"/>
  <c r="E80" i="1"/>
  <c r="D80" i="1"/>
  <c r="E68" i="1"/>
  <c r="D68" i="1"/>
  <c r="E65" i="1"/>
  <c r="D65" i="1"/>
  <c r="F78" i="1" l="1"/>
  <c r="F80" i="1"/>
  <c r="F27" i="1"/>
  <c r="F72" i="1"/>
  <c r="F68" i="1"/>
  <c r="F65" i="1"/>
  <c r="F58" i="1"/>
  <c r="F54" i="1"/>
  <c r="F48" i="1"/>
  <c r="F45" i="1"/>
  <c r="F36" i="1"/>
  <c r="D84" i="1"/>
  <c r="E84" i="1"/>
  <c r="F84" i="1" l="1"/>
  <c r="E26" i="1"/>
  <c r="F13" i="1"/>
  <c r="D34" i="1" l="1"/>
  <c r="F26" i="1"/>
  <c r="E34" i="1"/>
  <c r="E85" i="1" s="1"/>
  <c r="F34" i="1" l="1"/>
  <c r="D85" i="1"/>
</calcChain>
</file>

<file path=xl/sharedStrings.xml><?xml version="1.0" encoding="utf-8"?>
<sst xmlns="http://schemas.openxmlformats.org/spreadsheetml/2006/main" count="197" uniqueCount="114">
  <si>
    <t>Наименование показателя</t>
  </si>
  <si>
    <t>% исполнения</t>
  </si>
  <si>
    <t>ДОХОДЫ</t>
  </si>
  <si>
    <t>Налоговые и неналоговые доходы</t>
  </si>
  <si>
    <t>Налоги на товары (работы, услуги),реализуемые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</si>
  <si>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</si>
  <si>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</si>
  <si>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</si>
  <si>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</si>
  <si>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</si>
  <si>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</si>
  <si>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</si>
  <si>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</si>
  <si>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</si>
  <si>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</si>
  <si>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РФ</t>
  </si>
  <si>
    <t>Возврат остатков субсидий, субвенций и иных межбюджетных трансфертов, имеющих целевое назначение,  прошлых лет из бюджетов муниципальных районов</t>
  </si>
  <si>
    <t>Безвозмездные поступления от государственных (муниципальных) организаций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</si>
  <si>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</si>
  <si>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</si>
  <si>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</si>
  <si>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</si>
  <si>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</si>
  <si>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Образование</t>
  </si>
  <si>
    <t>Культура</t>
  </si>
  <si>
    <t>Социальная политика</t>
  </si>
  <si>
    <t>Физическая культура и спорт</t>
  </si>
  <si>
    <t>Результат исполнения бюджета (дефицит «-»  ; профицит «+»)</t>
  </si>
  <si>
    <t>Налог на доходы физических лиц</t>
  </si>
  <si>
    <t xml:space="preserve">Приложение </t>
  </si>
  <si>
    <t>к распоряжению главы</t>
  </si>
  <si>
    <t xml:space="preserve">муниципального района </t>
  </si>
  <si>
    <t>Субвенции бюджетам бюджетной системы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</si>
  <si>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</si>
  <si>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</si>
  <si>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</si>
  <si>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</si>
  <si>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</si>
  <si>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</si>
  <si>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 xml:space="preserve">раздел </t>
  </si>
  <si>
    <t>подраздел</t>
  </si>
  <si>
    <t>00</t>
  </si>
  <si>
    <t>01</t>
  </si>
  <si>
    <t>02</t>
  </si>
  <si>
    <t>04</t>
  </si>
  <si>
    <t>05</t>
  </si>
  <si>
    <t>06</t>
  </si>
  <si>
    <t>11</t>
  </si>
  <si>
    <t>13</t>
  </si>
  <si>
    <t>Иные межбюджетные трансферты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</si>
  <si>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</si>
  <si>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</si>
  <si>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03</t>
  </si>
  <si>
    <t>09</t>
  </si>
  <si>
    <t xml:space="preserve">Национальная экономика </t>
  </si>
  <si>
    <t>Сельское хозяйство и рыболовство</t>
  </si>
  <si>
    <t>08</t>
  </si>
  <si>
    <t>Транспорт</t>
  </si>
  <si>
    <t>Дорожное хозяйство(дорожные фонды)</t>
  </si>
  <si>
    <t>12</t>
  </si>
  <si>
    <t>Другие вопросы в области национальной экономики</t>
  </si>
  <si>
    <t>Жилищное хозяйство</t>
  </si>
  <si>
    <t>Коммунальное хозяйство</t>
  </si>
  <si>
    <t>07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</si>
  <si>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</si>
  <si>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</si>
  <si>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</si>
  <si>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</si>
  <si>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 xml:space="preserve">Культура и кинематография </t>
  </si>
  <si>
    <t>Другие вопросы в области культуры, кинематографии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</si>
  <si>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</si>
  <si>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</si>
  <si>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</si>
  <si>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</si>
  <si>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 xml:space="preserve">Физическая культура </t>
  </si>
  <si>
    <t xml:space="preserve">Средства массовой информации </t>
  </si>
  <si>
    <t>Периодическая печать и издательства</t>
  </si>
  <si>
    <t>Другие вопросы в области средств массовой информации</t>
  </si>
  <si>
    <t xml:space="preserve">Обслуживание  государственного и муниципального долга  </t>
  </si>
  <si>
    <t>Обслуживание внутреннего государственного и муниципального долга</t>
  </si>
  <si>
    <t>14</t>
  </si>
  <si>
    <t xml:space="preserve">Межбюджетные трансферты бюджетам субъектов РФ и муниципальных образований общего характера 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</si>
  <si>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</si>
  <si>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бюджетам субъектов Российской Федерации и муниципальных образований общего характера</t>
  </si>
  <si>
    <t>Кредиты, полученные от кредитных организаций</t>
  </si>
  <si>
    <t xml:space="preserve"> - получение</t>
  </si>
  <si>
    <t xml:space="preserve"> - погашение</t>
  </si>
  <si>
    <t>Бюджетные кредиты, полученные от других бюджетов</t>
  </si>
  <si>
    <t>Акции и иные формы участия в капитале</t>
  </si>
  <si>
    <t xml:space="preserve">Исполнение муниципальных гарантий </t>
  </si>
  <si>
    <t>Бюджетные кредиты, предоставленные бюджетам поселений</t>
  </si>
  <si>
    <t xml:space="preserve"> - возврат</t>
  </si>
  <si>
    <t xml:space="preserve"> - предоставление</t>
  </si>
  <si>
    <t>Бюджетные кредиты, предоставленные юр.лицам</t>
  </si>
  <si>
    <t>Прочие источники внутреннего финансирования</t>
  </si>
  <si>
    <t xml:space="preserve">ИТОГО ИСТОЧНИКОВ </t>
  </si>
  <si>
    <t xml:space="preserve">Молодежная политика и оздоровление детей </t>
  </si>
  <si>
    <t>рублей</t>
  </si>
  <si>
    <t xml:space="preserve">Благоустройство </t>
  </si>
  <si>
    <t>Водное хозяйство</t>
  </si>
  <si>
    <t>,</t>
  </si>
  <si>
    <t>Профессиональная подготовка, переподготовка и повышение квалификации</t>
  </si>
  <si>
    <t>Обеспечение проведение выборов и референдумов</t>
  </si>
  <si>
    <t>Налог на имущество (транспортный налог)</t>
  </si>
  <si>
    <t>Массовый спорт</t>
  </si>
  <si>
    <t>ВСЕГО доходов:</t>
  </si>
  <si>
    <t>ВСЕГО расходов:</t>
  </si>
  <si>
    <t xml:space="preserve"> Лысогорского 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</si>
  <si>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</si>
  <si>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</si>
  <si>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от ____________года № ___</t>
  </si>
  <si>
    <t>Отчет об исполнении бюджета Лысогорского муниципального района за 1 квартал 2024 года</t>
  </si>
  <si>
    <t>Бюджетные назначения на 2024 год</t>
  </si>
  <si>
    <t>Кассовое исполнение за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</si>
</sst>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9" fillId="0" borderId="19">
      <alignment horizontal="right"/>
    </xf>
  </cellStyleXfs>
  <cellXfs count="64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4" fontId="4" fillId="0" borderId="1" xfId="0" applyNumberFormat="1" applyFont="1" applyBorder="1"/>
    <xf numFmtId="4" fontId="6" fillId="2" borderId="1" xfId="0" applyNumberFormat="1" applyFont="1" applyFill="1" applyBorder="1"/>
    <xf numFmtId="4" fontId="3" fillId="0" borderId="1" xfId="0" applyNumberFormat="1" applyFont="1" applyBorder="1"/>
    <xf numFmtId="0" fontId="4" fillId="2" borderId="1" xfId="0" applyFont="1" applyFill="1" applyBorder="1" applyAlignment="1">
      <alignment vertical="center" wrapText="1"/>
    </xf>
    <xf numFmtId="4" fontId="4" fillId="2" borderId="1" xfId="0" applyNumberFormat="1" applyFont="1" applyFill="1" applyBorder="1"/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/>
    <xf numFmtId="49" fontId="3" fillId="3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/>
    <xf numFmtId="4" fontId="0" fillId="0" borderId="1" xfId="0" applyNumberFormat="1" applyBorder="1"/>
    <xf numFmtId="4" fontId="1" fillId="0" borderId="1" xfId="0" applyNumberFormat="1" applyFont="1" applyBorder="1"/>
    <xf numFmtId="49" fontId="3" fillId="3" borderId="8" xfId="0" applyNumberFormat="1" applyFont="1" applyFill="1" applyBorder="1" applyAlignment="1">
      <alignment horizontal="center" wrapText="1"/>
    </xf>
    <xf numFmtId="0" fontId="3" fillId="3" borderId="2" xfId="0" applyFont="1" applyFill="1" applyBorder="1"/>
    <xf numFmtId="0" fontId="3" fillId="3" borderId="7" xfId="0" applyFont="1" applyFill="1" applyBorder="1"/>
    <xf numFmtId="0" fontId="0" fillId="0" borderId="16" xfId="0" applyFont="1" applyBorder="1"/>
    <xf numFmtId="0" fontId="4" fillId="3" borderId="16" xfId="0" applyNumberFormat="1" applyFont="1" applyFill="1" applyBorder="1"/>
    <xf numFmtId="10" fontId="4" fillId="2" borderId="16" xfId="0" applyNumberFormat="1" applyFont="1" applyFill="1" applyBorder="1"/>
    <xf numFmtId="0" fontId="0" fillId="0" borderId="18" xfId="0" applyFont="1" applyBorder="1"/>
    <xf numFmtId="49" fontId="6" fillId="2" borderId="8" xfId="0" applyNumberFormat="1" applyFont="1" applyFill="1" applyBorder="1"/>
    <xf numFmtId="49" fontId="6" fillId="2" borderId="1" xfId="0" applyNumberFormat="1" applyFont="1" applyFill="1" applyBorder="1"/>
    <xf numFmtId="0" fontId="6" fillId="2" borderId="1" xfId="0" applyFont="1" applyFill="1" applyBorder="1" applyAlignment="1">
      <alignment vertical="center" wrapText="1"/>
    </xf>
    <xf numFmtId="49" fontId="4" fillId="2" borderId="8" xfId="0" applyNumberFormat="1" applyFont="1" applyFill="1" applyBorder="1"/>
    <xf numFmtId="49" fontId="3" fillId="2" borderId="8" xfId="0" applyNumberFormat="1" applyFont="1" applyFill="1" applyBorder="1"/>
    <xf numFmtId="4" fontId="3" fillId="2" borderId="1" xfId="0" applyNumberFormat="1" applyFont="1" applyFill="1" applyBorder="1"/>
    <xf numFmtId="10" fontId="6" fillId="2" borderId="16" xfId="0" applyNumberFormat="1" applyFont="1" applyFill="1" applyBorder="1"/>
    <xf numFmtId="10" fontId="3" fillId="2" borderId="16" xfId="0" applyNumberFormat="1" applyFont="1" applyFill="1" applyBorder="1"/>
    <xf numFmtId="4" fontId="3" fillId="0" borderId="10" xfId="0" applyNumberFormat="1" applyFont="1" applyBorder="1"/>
    <xf numFmtId="4" fontId="10" fillId="0" borderId="19" xfId="1" applyNumberFormat="1" applyFont="1" applyProtection="1">
      <alignment horizontal="right"/>
    </xf>
    <xf numFmtId="0" fontId="3" fillId="2" borderId="17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left" vertical="center" wrapText="1" indent="1"/>
    </xf>
    <xf numFmtId="0" fontId="3" fillId="0" borderId="0" xfId="0" applyFont="1" applyAlignment="1">
      <alignment horizont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3" borderId="17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 indent="3"/>
    </xf>
    <xf numFmtId="0" fontId="4" fillId="0" borderId="1" xfId="0" applyFont="1" applyBorder="1" applyAlignment="1">
      <alignment horizontal="left" vertical="center" wrapText="1" indent="3"/>
    </xf>
    <xf numFmtId="0" fontId="8" fillId="0" borderId="8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7" fillId="0" borderId="8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9" xfId="0" applyNumberFormat="1" applyFont="1" applyFill="1" applyBorder="1" applyAlignment="1">
      <alignment horizontal="left" vertical="center" wrapText="1"/>
    </xf>
    <xf numFmtId="49" fontId="7" fillId="0" borderId="10" xfId="0" applyNumberFormat="1" applyFont="1" applyFill="1" applyBorder="1" applyAlignment="1">
      <alignment horizontal="left" vertical="center" wrapText="1"/>
    </xf>
  </cellXfs>
  <cellStyles count="2">
    <cellStyle name="xl46" xfId="1"/>
    <cellStyle name="Обычный" xfId="0" builtinId="0"/>
  </cellStyles>
  <dxfs count="64"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font>
        <color theme="0"/>
      </font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tabSelected="1" zoomScale="78" zoomScaleNormal="78" workbookViewId="0">
      <pane ySplit="11" topLeftCell="A12" activePane="bottomLeft" state="frozen"/>
      <selection pane="bottomLeft" activeCell="E101" sqref="E101"/>
    </sheetView>
  </sheetViews>
  <sheetFormatPr defaultRowHeight="14.4" x14ac:dyDescent="0.3"/>
  <cols>
    <col min="1" max="1" width="6.5546875" customWidth="1"/>
    <col min="2" max="2" width="7.44140625" customWidth="1"/>
    <col min="3" max="3" width="79.88671875" customWidth="1"/>
    <col min="4" max="4" width="16" customWidth="1"/>
    <col min="5" max="5" width="15.88671875" customWidth="1"/>
    <col min="6" max="6" width="16.33203125" customWidth="1"/>
    <col min="8" max="11" width="9.109375" customWidth="1"/>
  </cols>
  <sheetData>
    <row r="1" spans="1:9" x14ac:dyDescent="0.3">
      <c r="A1" s="2"/>
      <c r="B1" s="2"/>
      <c r="C1" s="2"/>
      <c r="D1" s="2"/>
      <c r="E1" s="2"/>
      <c r="F1" s="2"/>
    </row>
    <row r="2" spans="1:9" x14ac:dyDescent="0.3">
      <c r="A2" s="2"/>
      <c r="B2" s="2"/>
      <c r="C2" s="2"/>
      <c r="D2" s="2"/>
      <c r="E2" s="2" t="s">
        <v>29</v>
      </c>
      <c r="F2" s="2"/>
      <c r="I2" s="1"/>
    </row>
    <row r="3" spans="1:9" x14ac:dyDescent="0.3">
      <c r="A3" s="2"/>
      <c r="B3" s="2"/>
      <c r="C3" s="2"/>
      <c r="D3" s="2"/>
      <c r="E3" s="2" t="s">
        <v>30</v>
      </c>
      <c r="F3" s="2"/>
      <c r="I3" s="1"/>
    </row>
    <row r="4" spans="1:9" x14ac:dyDescent="0.3">
      <c r="A4" s="2"/>
      <c r="B4" s="2"/>
      <c r="C4" s="2"/>
      <c r="D4" s="2"/>
      <c r="E4" s="2" t="s">
        <v>107</v>
      </c>
      <c r="F4" s="2"/>
    </row>
    <row r="5" spans="1:9" x14ac:dyDescent="0.3">
      <c r="A5" s="2"/>
      <c r="B5" s="2"/>
      <c r="C5" s="2"/>
      <c r="D5" s="2"/>
      <c r="E5" s="2" t="s">
        <v>31</v>
      </c>
      <c r="F5" s="2"/>
    </row>
    <row r="6" spans="1:9" x14ac:dyDescent="0.3">
      <c r="A6" s="2"/>
      <c r="B6" s="2"/>
      <c r="C6" s="2"/>
      <c r="D6" s="2"/>
      <c r="E6" s="2" t="s">
        <v>110</v>
      </c>
      <c r="F6" s="2"/>
    </row>
    <row r="7" spans="1:9" x14ac:dyDescent="0.3">
      <c r="A7" s="2"/>
      <c r="B7" s="2"/>
      <c r="C7" s="2"/>
      <c r="D7" s="2"/>
      <c r="E7" s="2"/>
      <c r="F7" s="2"/>
    </row>
    <row r="8" spans="1:9" x14ac:dyDescent="0.3">
      <c r="A8" s="2"/>
      <c r="B8" s="2"/>
      <c r="C8" s="40" t="s">
        <v>111</v>
      </c>
      <c r="D8" s="40"/>
      <c r="E8" s="40"/>
      <c r="F8" s="40"/>
    </row>
    <row r="9" spans="1:9" ht="15" thickBot="1" x14ac:dyDescent="0.35">
      <c r="A9" s="2"/>
      <c r="B9" s="2"/>
      <c r="C9" s="2"/>
      <c r="D9" s="2"/>
      <c r="E9" s="2"/>
      <c r="F9" s="2" t="s">
        <v>97</v>
      </c>
    </row>
    <row r="10" spans="1:9" ht="55.8" thickBot="1" x14ac:dyDescent="0.35">
      <c r="A10" s="48" t="s">
        <v>0</v>
      </c>
      <c r="B10" s="49"/>
      <c r="C10" s="49"/>
      <c r="D10" s="3" t="s">
        <v>112</v>
      </c>
      <c r="E10" s="3" t="s">
        <v>113</v>
      </c>
      <c r="F10" s="4" t="s">
        <v>1</v>
      </c>
    </row>
    <row r="11" spans="1:9" ht="15" thickBot="1" x14ac:dyDescent="0.35">
      <c r="A11" s="50">
        <v>1</v>
      </c>
      <c r="B11" s="51"/>
      <c r="C11" s="51"/>
      <c r="D11" s="5">
        <v>2</v>
      </c>
      <c r="E11" s="5" t="s">
        <v>100</v>
      </c>
      <c r="F11" s="6">
        <v>4</v>
      </c>
    </row>
    <row r="12" spans="1:9" x14ac:dyDescent="0.3">
      <c r="A12" s="52" t="s">
        <v>2</v>
      </c>
      <c r="B12" s="53"/>
      <c r="C12" s="53"/>
      <c r="D12" s="19"/>
      <c r="E12" s="19"/>
      <c r="F12" s="20"/>
    </row>
    <row r="13" spans="1:9" x14ac:dyDescent="0.3">
      <c r="A13" s="41" t="s">
        <v>3</v>
      </c>
      <c r="B13" s="42"/>
      <c r="C13" s="42"/>
      <c r="D13" s="8">
        <f>SUM(D14:D25)</f>
        <v>129403287.21000001</v>
      </c>
      <c r="E13" s="8">
        <f>SUM(E14:E25)</f>
        <v>53470199.390000001</v>
      </c>
      <c r="F13" s="31">
        <f t="shared" ref="F13:F34" si="0">IFERROR(E13/D13,0)</f>
        <v>0.41320588172715245</v>
      </c>
    </row>
    <row r="14" spans="1:9" x14ac:dyDescent="0.3">
      <c r="A14" s="38" t="s">
        <v>28</v>
      </c>
      <c r="B14" s="39"/>
      <c r="C14" s="39"/>
      <c r="D14" s="7">
        <v>48669200</v>
      </c>
      <c r="E14" s="7">
        <v>13124714.24</v>
      </c>
      <c r="F14" s="23">
        <f t="shared" si="0"/>
        <v>0.26967187132724596</v>
      </c>
    </row>
    <row r="15" spans="1:9" x14ac:dyDescent="0.3">
      <c r="A15" s="38" t="s">
        <v>4</v>
      </c>
      <c r="B15" s="39"/>
      <c r="C15" s="39"/>
      <c r="D15" s="7">
        <v>5901200</v>
      </c>
      <c r="E15" s="7">
        <v>1631834.78</v>
      </c>
      <c r="F15" s="23">
        <f t="shared" si="0"/>
        <v>0.27652592354097472</v>
      </c>
    </row>
    <row r="16" spans="1:9" x14ac:dyDescent="0.3">
      <c r="A16" s="38" t="s">
        <v>5</v>
      </c>
      <c r="B16" s="39"/>
      <c r="C16" s="39"/>
      <c r="D16" s="7">
        <v>10489200</v>
      </c>
      <c r="E16" s="7">
        <v>8350120.0700000003</v>
      </c>
      <c r="F16" s="23">
        <f t="shared" si="0"/>
        <v>0.79606834362963819</v>
      </c>
    </row>
    <row r="17" spans="1:6" x14ac:dyDescent="0.3">
      <c r="A17" s="38" t="s">
        <v>103</v>
      </c>
      <c r="B17" s="39"/>
      <c r="C17" s="39"/>
      <c r="D17" s="7">
        <v>9877100</v>
      </c>
      <c r="E17" s="7">
        <v>1374729.43</v>
      </c>
      <c r="F17" s="23">
        <f t="shared" si="0"/>
        <v>0.13918350831721862</v>
      </c>
    </row>
    <row r="18" spans="1:6" x14ac:dyDescent="0.3">
      <c r="A18" s="38" t="s">
        <v>6</v>
      </c>
      <c r="B18" s="39"/>
      <c r="C18" s="39"/>
      <c r="D18" s="7">
        <v>2883000</v>
      </c>
      <c r="E18" s="7">
        <v>369095.86</v>
      </c>
      <c r="F18" s="23">
        <f t="shared" si="0"/>
        <v>0.1280249254249046</v>
      </c>
    </row>
    <row r="19" spans="1:6" ht="30.75" customHeight="1" x14ac:dyDescent="0.3">
      <c r="A19" s="38" t="s">
        <v>7</v>
      </c>
      <c r="B19" s="39"/>
      <c r="C19" s="39"/>
      <c r="D19" s="7">
        <v>586000</v>
      </c>
      <c r="E19" s="7">
        <v>305896.17</v>
      </c>
      <c r="F19" s="23">
        <f t="shared" si="0"/>
        <v>0.52200711604095562</v>
      </c>
    </row>
    <row r="20" spans="1:6" x14ac:dyDescent="0.3">
      <c r="A20" s="38" t="s">
        <v>8</v>
      </c>
      <c r="B20" s="39"/>
      <c r="C20" s="39"/>
      <c r="D20" s="7">
        <v>300000</v>
      </c>
      <c r="E20" s="7">
        <v>107988.93</v>
      </c>
      <c r="F20" s="23">
        <f t="shared" si="0"/>
        <v>0.35996309999999998</v>
      </c>
    </row>
    <row r="21" spans="1:6" x14ac:dyDescent="0.3">
      <c r="A21" s="38" t="s">
        <v>9</v>
      </c>
      <c r="B21" s="39"/>
      <c r="C21" s="39"/>
      <c r="D21" s="7">
        <v>50357587.210000001</v>
      </c>
      <c r="E21" s="7">
        <v>27907696.5</v>
      </c>
      <c r="F21" s="23">
        <f t="shared" si="0"/>
        <v>0.55419050129665648</v>
      </c>
    </row>
    <row r="22" spans="1:6" x14ac:dyDescent="0.3">
      <c r="A22" s="38" t="s">
        <v>10</v>
      </c>
      <c r="B22" s="39"/>
      <c r="C22" s="39"/>
      <c r="D22" s="7">
        <v>50000</v>
      </c>
      <c r="E22" s="7">
        <v>105603</v>
      </c>
      <c r="F22" s="23">
        <f t="shared" si="0"/>
        <v>2.11206</v>
      </c>
    </row>
    <row r="23" spans="1:6" x14ac:dyDescent="0.3">
      <c r="A23" s="38" t="s">
        <v>11</v>
      </c>
      <c r="B23" s="39"/>
      <c r="C23" s="39"/>
      <c r="D23" s="7"/>
      <c r="E23" s="7"/>
      <c r="F23" s="23">
        <f t="shared" si="0"/>
        <v>0</v>
      </c>
    </row>
    <row r="24" spans="1:6" x14ac:dyDescent="0.3">
      <c r="A24" s="38" t="s">
        <v>12</v>
      </c>
      <c r="B24" s="39"/>
      <c r="C24" s="39"/>
      <c r="D24" s="7">
        <v>290000</v>
      </c>
      <c r="E24" s="7">
        <v>192552.41</v>
      </c>
      <c r="F24" s="23">
        <f t="shared" si="0"/>
        <v>0.66397382758620693</v>
      </c>
    </row>
    <row r="25" spans="1:6" x14ac:dyDescent="0.3">
      <c r="A25" s="38" t="s">
        <v>13</v>
      </c>
      <c r="B25" s="39"/>
      <c r="C25" s="39"/>
      <c r="D25" s="7"/>
      <c r="E25" s="7">
        <v>-32</v>
      </c>
      <c r="F25" s="23">
        <f t="shared" si="0"/>
        <v>0</v>
      </c>
    </row>
    <row r="26" spans="1:6" x14ac:dyDescent="0.3">
      <c r="A26" s="41" t="s">
        <v>14</v>
      </c>
      <c r="B26" s="42"/>
      <c r="C26" s="42"/>
      <c r="D26" s="8">
        <f>D27+D32+D33</f>
        <v>512799074.17000002</v>
      </c>
      <c r="E26" s="8">
        <f>E27+E32+E33</f>
        <v>119813203.94</v>
      </c>
      <c r="F26" s="23">
        <f t="shared" si="0"/>
        <v>0.2336455153198663</v>
      </c>
    </row>
    <row r="27" spans="1:6" x14ac:dyDescent="0.3">
      <c r="A27" s="38" t="s">
        <v>15</v>
      </c>
      <c r="B27" s="39"/>
      <c r="C27" s="39"/>
      <c r="D27" s="7">
        <f>SUM(D28:D31)</f>
        <v>512799074.17000002</v>
      </c>
      <c r="E27" s="7">
        <f>SUM(E28:E31)</f>
        <v>119813203.94</v>
      </c>
      <c r="F27" s="23">
        <f t="shared" si="0"/>
        <v>0.2336455153198663</v>
      </c>
    </row>
    <row r="28" spans="1:6" x14ac:dyDescent="0.3">
      <c r="A28" s="54" t="s">
        <v>51</v>
      </c>
      <c r="B28" s="55"/>
      <c r="C28" s="55"/>
      <c r="D28" s="7">
        <v>108281300</v>
      </c>
      <c r="E28" s="7">
        <v>27070200</v>
      </c>
      <c r="F28" s="23">
        <f t="shared" si="0"/>
        <v>0.24999884559937866</v>
      </c>
    </row>
    <row r="29" spans="1:6" x14ac:dyDescent="0.3">
      <c r="A29" s="54" t="s">
        <v>50</v>
      </c>
      <c r="B29" s="55"/>
      <c r="C29" s="55"/>
      <c r="D29" s="7">
        <v>84060027.170000002</v>
      </c>
      <c r="E29" s="7">
        <v>10100822.49</v>
      </c>
      <c r="F29" s="23">
        <f t="shared" si="0"/>
        <v>0.12016201790623332</v>
      </c>
    </row>
    <row r="30" spans="1:6" x14ac:dyDescent="0.3">
      <c r="A30" s="54" t="s">
        <v>32</v>
      </c>
      <c r="B30" s="55"/>
      <c r="C30" s="55"/>
      <c r="D30" s="7">
        <v>273841500</v>
      </c>
      <c r="E30" s="7">
        <v>53321808.170000002</v>
      </c>
      <c r="F30" s="23">
        <f t="shared" si="0"/>
        <v>0.19471777714480823</v>
      </c>
    </row>
    <row r="31" spans="1:6" ht="15" customHeight="1" x14ac:dyDescent="0.3">
      <c r="A31" s="54" t="s">
        <v>49</v>
      </c>
      <c r="B31" s="55"/>
      <c r="C31" s="55"/>
      <c r="D31" s="7">
        <v>46616247</v>
      </c>
      <c r="E31" s="7">
        <v>29320373.280000001</v>
      </c>
      <c r="F31" s="23">
        <f t="shared" si="0"/>
        <v>0.62897326934105191</v>
      </c>
    </row>
    <row r="32" spans="1:6" x14ac:dyDescent="0.3">
      <c r="A32" s="38" t="s">
        <v>16</v>
      </c>
      <c r="B32" s="39"/>
      <c r="C32" s="39"/>
      <c r="D32" s="7"/>
      <c r="E32" s="7"/>
      <c r="F32" s="23">
        <f t="shared" si="0"/>
        <v>0</v>
      </c>
    </row>
    <row r="33" spans="1:6" x14ac:dyDescent="0.3">
      <c r="A33" s="38" t="s">
        <v>17</v>
      </c>
      <c r="B33" s="39"/>
      <c r="C33" s="39"/>
      <c r="D33" s="7"/>
      <c r="E33" s="7"/>
      <c r="F33" s="23">
        <f t="shared" si="0"/>
        <v>0</v>
      </c>
    </row>
    <row r="34" spans="1:6" x14ac:dyDescent="0.3">
      <c r="A34" s="46" t="s">
        <v>105</v>
      </c>
      <c r="B34" s="47"/>
      <c r="C34" s="47"/>
      <c r="D34" s="9">
        <f>D13+D26</f>
        <v>642202361.38</v>
      </c>
      <c r="E34" s="9">
        <f>E13+E26</f>
        <v>173283403.32999998</v>
      </c>
      <c r="F34" s="32">
        <f t="shared" si="0"/>
        <v>0.2698267925356721</v>
      </c>
    </row>
    <row r="35" spans="1:6" ht="28.2" x14ac:dyDescent="0.3">
      <c r="A35" s="18" t="s">
        <v>39</v>
      </c>
      <c r="B35" s="14" t="s">
        <v>40</v>
      </c>
      <c r="C35" s="12" t="s">
        <v>18</v>
      </c>
      <c r="D35" s="13"/>
      <c r="E35" s="13"/>
      <c r="F35" s="22"/>
    </row>
    <row r="36" spans="1:6" x14ac:dyDescent="0.3">
      <c r="A36" s="25" t="s">
        <v>42</v>
      </c>
      <c r="B36" s="26" t="s">
        <v>41</v>
      </c>
      <c r="C36" s="27" t="s">
        <v>19</v>
      </c>
      <c r="D36" s="8">
        <f>SUM(D37:D43)</f>
        <v>85028701.479999989</v>
      </c>
      <c r="E36" s="8">
        <f>SUM(E37:E43)</f>
        <v>32729740.189999998</v>
      </c>
      <c r="F36" s="31">
        <f t="shared" ref="F36:F63" si="1">IFERROR(E36/D36,0)</f>
        <v>0.38492579117768272</v>
      </c>
    </row>
    <row r="37" spans="1:6" ht="27.6" x14ac:dyDescent="0.3">
      <c r="A37" s="28" t="s">
        <v>42</v>
      </c>
      <c r="B37" s="15" t="s">
        <v>43</v>
      </c>
      <c r="C37" s="10" t="s">
        <v>33</v>
      </c>
      <c r="D37" s="11">
        <v>3104223</v>
      </c>
      <c r="E37" s="34">
        <v>583838.32999999996</v>
      </c>
      <c r="F37" s="23">
        <f t="shared" si="1"/>
        <v>0.18807873338996584</v>
      </c>
    </row>
    <row r="38" spans="1:6" ht="41.4" x14ac:dyDescent="0.3">
      <c r="A38" s="28" t="s">
        <v>42</v>
      </c>
      <c r="B38" s="15" t="s">
        <v>44</v>
      </c>
      <c r="C38" s="10" t="s">
        <v>34</v>
      </c>
      <c r="D38" s="34">
        <v>24560392.73</v>
      </c>
      <c r="E38" s="34">
        <v>5132680.21</v>
      </c>
      <c r="F38" s="23">
        <f t="shared" si="1"/>
        <v>0.20898200881497059</v>
      </c>
    </row>
    <row r="39" spans="1:6" x14ac:dyDescent="0.3">
      <c r="A39" s="28" t="s">
        <v>42</v>
      </c>
      <c r="B39" s="15" t="s">
        <v>45</v>
      </c>
      <c r="C39" s="10" t="s">
        <v>35</v>
      </c>
      <c r="D39" s="34">
        <v>2100</v>
      </c>
      <c r="E39" s="11"/>
      <c r="F39" s="23">
        <f t="shared" si="1"/>
        <v>0</v>
      </c>
    </row>
    <row r="40" spans="1:6" ht="27.6" x14ac:dyDescent="0.3">
      <c r="A40" s="28" t="s">
        <v>42</v>
      </c>
      <c r="B40" s="15" t="s">
        <v>46</v>
      </c>
      <c r="C40" s="10" t="s">
        <v>36</v>
      </c>
      <c r="D40" s="34">
        <v>12511133.789999999</v>
      </c>
      <c r="E40" s="34">
        <v>2078577.7</v>
      </c>
      <c r="F40" s="23">
        <f t="shared" si="1"/>
        <v>0.16613823614142648</v>
      </c>
    </row>
    <row r="41" spans="1:6" x14ac:dyDescent="0.3">
      <c r="A41" s="28" t="s">
        <v>42</v>
      </c>
      <c r="B41" s="15" t="s">
        <v>63</v>
      </c>
      <c r="C41" s="10" t="s">
        <v>102</v>
      </c>
      <c r="D41" s="11"/>
      <c r="E41" s="11"/>
      <c r="F41" s="23"/>
    </row>
    <row r="42" spans="1:6" x14ac:dyDescent="0.3">
      <c r="A42" s="28" t="s">
        <v>42</v>
      </c>
      <c r="B42" s="15" t="s">
        <v>47</v>
      </c>
      <c r="C42" s="10" t="s">
        <v>37</v>
      </c>
      <c r="D42" s="34">
        <v>150000</v>
      </c>
      <c r="E42" s="11"/>
      <c r="F42" s="23">
        <f t="shared" si="1"/>
        <v>0</v>
      </c>
    </row>
    <row r="43" spans="1:6" x14ac:dyDescent="0.3">
      <c r="A43" s="28" t="s">
        <v>42</v>
      </c>
      <c r="B43" s="15" t="s">
        <v>48</v>
      </c>
      <c r="C43" s="10" t="s">
        <v>38</v>
      </c>
      <c r="D43" s="34">
        <v>44700851.960000001</v>
      </c>
      <c r="E43" s="34">
        <v>24934643.949999999</v>
      </c>
      <c r="F43" s="23">
        <f t="shared" si="1"/>
        <v>0.55781138069387259</v>
      </c>
    </row>
    <row r="44" spans="1:6" x14ac:dyDescent="0.3">
      <c r="A44" s="25" t="s">
        <v>43</v>
      </c>
      <c r="B44" s="26" t="s">
        <v>41</v>
      </c>
      <c r="C44" s="27" t="s">
        <v>20</v>
      </c>
      <c r="D44" s="8"/>
      <c r="E44" s="8"/>
      <c r="F44" s="23">
        <f t="shared" si="1"/>
        <v>0</v>
      </c>
    </row>
    <row r="45" spans="1:6" x14ac:dyDescent="0.3">
      <c r="A45" s="25" t="s">
        <v>52</v>
      </c>
      <c r="B45" s="26" t="s">
        <v>41</v>
      </c>
      <c r="C45" s="27" t="s">
        <v>21</v>
      </c>
      <c r="D45" s="8">
        <f>D46+D47</f>
        <v>2690475.14</v>
      </c>
      <c r="E45" s="8">
        <f>E46+E47</f>
        <v>632185.4</v>
      </c>
      <c r="F45" s="23">
        <f t="shared" si="1"/>
        <v>0.23497165634468564</v>
      </c>
    </row>
    <row r="46" spans="1:6" x14ac:dyDescent="0.3">
      <c r="A46" s="28" t="s">
        <v>52</v>
      </c>
      <c r="B46" s="15" t="s">
        <v>53</v>
      </c>
      <c r="C46" s="10" t="s">
        <v>109</v>
      </c>
      <c r="D46" s="34">
        <v>2690475.14</v>
      </c>
      <c r="E46" s="34">
        <v>632185.4</v>
      </c>
      <c r="F46" s="23">
        <f t="shared" si="1"/>
        <v>0.23497165634468564</v>
      </c>
    </row>
    <row r="47" spans="1:6" ht="27.6" x14ac:dyDescent="0.3">
      <c r="A47" s="28" t="s">
        <v>52</v>
      </c>
      <c r="B47" s="15" t="s">
        <v>70</v>
      </c>
      <c r="C47" s="10" t="s">
        <v>108</v>
      </c>
      <c r="D47" s="34"/>
      <c r="E47" s="34"/>
      <c r="F47" s="23">
        <f t="shared" si="1"/>
        <v>0</v>
      </c>
    </row>
    <row r="48" spans="1:6" x14ac:dyDescent="0.3">
      <c r="A48" s="29" t="s">
        <v>44</v>
      </c>
      <c r="B48" s="26" t="s">
        <v>41</v>
      </c>
      <c r="C48" s="27" t="s">
        <v>54</v>
      </c>
      <c r="D48" s="8">
        <f>D49+D51+D52+D53+D50</f>
        <v>57668825.689999998</v>
      </c>
      <c r="E48" s="8">
        <f>E49+E51+E52+E53+E50</f>
        <v>1144572.26</v>
      </c>
      <c r="F48" s="23">
        <f t="shared" si="1"/>
        <v>1.9847330794503647E-2</v>
      </c>
    </row>
    <row r="49" spans="1:6" x14ac:dyDescent="0.3">
      <c r="A49" s="28" t="s">
        <v>44</v>
      </c>
      <c r="B49" s="15" t="s">
        <v>45</v>
      </c>
      <c r="C49" s="10" t="s">
        <v>55</v>
      </c>
      <c r="D49" s="11">
        <v>109700</v>
      </c>
      <c r="E49" s="11"/>
      <c r="F49" s="23">
        <f t="shared" si="1"/>
        <v>0</v>
      </c>
    </row>
    <row r="50" spans="1:6" x14ac:dyDescent="0.3">
      <c r="A50" s="28" t="s">
        <v>44</v>
      </c>
      <c r="B50" s="15" t="s">
        <v>46</v>
      </c>
      <c r="C50" s="10" t="s">
        <v>99</v>
      </c>
      <c r="D50" s="11"/>
      <c r="E50" s="11"/>
      <c r="F50" s="23">
        <f t="shared" si="1"/>
        <v>0</v>
      </c>
    </row>
    <row r="51" spans="1:6" x14ac:dyDescent="0.3">
      <c r="A51" s="28" t="s">
        <v>44</v>
      </c>
      <c r="B51" s="15" t="s">
        <v>56</v>
      </c>
      <c r="C51" s="10" t="s">
        <v>57</v>
      </c>
      <c r="D51" s="11"/>
      <c r="E51" s="11"/>
      <c r="F51" s="23">
        <f t="shared" si="1"/>
        <v>0</v>
      </c>
    </row>
    <row r="52" spans="1:6" x14ac:dyDescent="0.3">
      <c r="A52" s="28" t="s">
        <v>44</v>
      </c>
      <c r="B52" s="15" t="s">
        <v>53</v>
      </c>
      <c r="C52" s="10" t="s">
        <v>58</v>
      </c>
      <c r="D52" s="11">
        <v>46844725.689999998</v>
      </c>
      <c r="E52" s="11">
        <v>1098861.9099999999</v>
      </c>
      <c r="F52" s="23">
        <f t="shared" si="1"/>
        <v>2.3457537509597913E-2</v>
      </c>
    </row>
    <row r="53" spans="1:6" x14ac:dyDescent="0.3">
      <c r="A53" s="28" t="s">
        <v>44</v>
      </c>
      <c r="B53" s="15" t="s">
        <v>59</v>
      </c>
      <c r="C53" s="10" t="s">
        <v>60</v>
      </c>
      <c r="D53" s="11">
        <v>10714400</v>
      </c>
      <c r="E53" s="11">
        <v>45710.35</v>
      </c>
      <c r="F53" s="23">
        <f t="shared" si="1"/>
        <v>4.2662538266258496E-3</v>
      </c>
    </row>
    <row r="54" spans="1:6" x14ac:dyDescent="0.3">
      <c r="A54" s="25" t="s">
        <v>45</v>
      </c>
      <c r="B54" s="26" t="s">
        <v>41</v>
      </c>
      <c r="C54" s="27" t="s">
        <v>22</v>
      </c>
      <c r="D54" s="8">
        <f>SUM(D55:D57)</f>
        <v>30610832.670000002</v>
      </c>
      <c r="E54" s="8">
        <f>SUM(E55:E57)</f>
        <v>8262146.0300000003</v>
      </c>
      <c r="F54" s="23">
        <f t="shared" si="1"/>
        <v>0.26990922197609074</v>
      </c>
    </row>
    <row r="55" spans="1:6" x14ac:dyDescent="0.3">
      <c r="A55" s="28" t="s">
        <v>45</v>
      </c>
      <c r="B55" s="15" t="s">
        <v>42</v>
      </c>
      <c r="C55" s="10" t="s">
        <v>61</v>
      </c>
      <c r="D55" s="11">
        <v>6500</v>
      </c>
      <c r="E55" s="11">
        <v>737.16</v>
      </c>
      <c r="F55" s="23">
        <f t="shared" si="1"/>
        <v>0.11340923076923076</v>
      </c>
    </row>
    <row r="56" spans="1:6" x14ac:dyDescent="0.3">
      <c r="A56" s="28" t="s">
        <v>45</v>
      </c>
      <c r="B56" s="15" t="s">
        <v>43</v>
      </c>
      <c r="C56" s="10" t="s">
        <v>62</v>
      </c>
      <c r="D56" s="11">
        <v>29939994.16</v>
      </c>
      <c r="E56" s="11">
        <v>8261408.8700000001</v>
      </c>
      <c r="F56" s="23">
        <f t="shared" si="1"/>
        <v>0.27593221380908911</v>
      </c>
    </row>
    <row r="57" spans="1:6" x14ac:dyDescent="0.3">
      <c r="A57" s="28" t="s">
        <v>45</v>
      </c>
      <c r="B57" s="15" t="s">
        <v>52</v>
      </c>
      <c r="C57" s="10" t="s">
        <v>98</v>
      </c>
      <c r="D57" s="11">
        <v>664338.51</v>
      </c>
      <c r="E57" s="11"/>
      <c r="F57" s="23">
        <f t="shared" si="1"/>
        <v>0</v>
      </c>
    </row>
    <row r="58" spans="1:6" x14ac:dyDescent="0.3">
      <c r="A58" s="25" t="s">
        <v>63</v>
      </c>
      <c r="B58" s="26" t="s">
        <v>41</v>
      </c>
      <c r="C58" s="27" t="s">
        <v>23</v>
      </c>
      <c r="D58" s="8">
        <f>D59+D60+D61+D64+D63+D62</f>
        <v>408479841.19</v>
      </c>
      <c r="E58" s="8">
        <f>E59+E60+E61+E64+E63+E62</f>
        <v>86636860.910000011</v>
      </c>
      <c r="F58" s="23">
        <f t="shared" si="1"/>
        <v>0.21209580540769407</v>
      </c>
    </row>
    <row r="59" spans="1:6" x14ac:dyDescent="0.3">
      <c r="A59" s="28" t="s">
        <v>63</v>
      </c>
      <c r="B59" s="15" t="s">
        <v>42</v>
      </c>
      <c r="C59" s="10" t="s">
        <v>64</v>
      </c>
      <c r="D59" s="11">
        <v>50820818.460000001</v>
      </c>
      <c r="E59" s="11">
        <v>9858035.7100000009</v>
      </c>
      <c r="F59" s="23">
        <f t="shared" si="1"/>
        <v>0.19397632719667932</v>
      </c>
    </row>
    <row r="60" spans="1:6" x14ac:dyDescent="0.3">
      <c r="A60" s="28" t="s">
        <v>63</v>
      </c>
      <c r="B60" s="15" t="s">
        <v>43</v>
      </c>
      <c r="C60" s="10" t="s">
        <v>65</v>
      </c>
      <c r="D60" s="11">
        <v>324539081.23000002</v>
      </c>
      <c r="E60" s="11">
        <v>71833335.780000001</v>
      </c>
      <c r="F60" s="23">
        <f t="shared" si="1"/>
        <v>0.22133955487811313</v>
      </c>
    </row>
    <row r="61" spans="1:6" x14ac:dyDescent="0.3">
      <c r="A61" s="28" t="s">
        <v>63</v>
      </c>
      <c r="B61" s="15" t="s">
        <v>52</v>
      </c>
      <c r="C61" s="10" t="s">
        <v>66</v>
      </c>
      <c r="D61" s="11">
        <v>15701149.5</v>
      </c>
      <c r="E61" s="11">
        <v>1851672.88</v>
      </c>
      <c r="F61" s="23">
        <f t="shared" si="1"/>
        <v>0.11793231317235721</v>
      </c>
    </row>
    <row r="62" spans="1:6" x14ac:dyDescent="0.3">
      <c r="A62" s="28" t="s">
        <v>63</v>
      </c>
      <c r="B62" s="15" t="s">
        <v>45</v>
      </c>
      <c r="C62" s="10" t="s">
        <v>101</v>
      </c>
      <c r="D62" s="11"/>
      <c r="E62" s="11"/>
      <c r="F62" s="23">
        <f t="shared" si="1"/>
        <v>0</v>
      </c>
    </row>
    <row r="63" spans="1:6" x14ac:dyDescent="0.3">
      <c r="A63" s="28" t="s">
        <v>63</v>
      </c>
      <c r="B63" s="15" t="s">
        <v>63</v>
      </c>
      <c r="C63" s="10" t="s">
        <v>96</v>
      </c>
      <c r="D63" s="11">
        <v>2737728</v>
      </c>
      <c r="E63" s="11"/>
      <c r="F63" s="23">
        <f t="shared" si="1"/>
        <v>0</v>
      </c>
    </row>
    <row r="64" spans="1:6" x14ac:dyDescent="0.3">
      <c r="A64" s="28" t="s">
        <v>63</v>
      </c>
      <c r="B64" s="15" t="s">
        <v>53</v>
      </c>
      <c r="C64" s="10" t="s">
        <v>67</v>
      </c>
      <c r="D64" s="11">
        <v>14681064</v>
      </c>
      <c r="E64" s="11">
        <v>3093816.54</v>
      </c>
      <c r="F64" s="23">
        <f t="shared" ref="F64:F84" si="2">IFERROR(E64/D64,0)</f>
        <v>0.21073517151072974</v>
      </c>
    </row>
    <row r="65" spans="1:6" x14ac:dyDescent="0.3">
      <c r="A65" s="25" t="s">
        <v>56</v>
      </c>
      <c r="B65" s="26" t="s">
        <v>41</v>
      </c>
      <c r="C65" s="27" t="s">
        <v>68</v>
      </c>
      <c r="D65" s="8">
        <f>D66+D67</f>
        <v>58836649.5</v>
      </c>
      <c r="E65" s="8">
        <f>E66+E67</f>
        <v>11804222.57</v>
      </c>
      <c r="F65" s="23">
        <f t="shared" si="2"/>
        <v>0.2006270355350537</v>
      </c>
    </row>
    <row r="66" spans="1:6" x14ac:dyDescent="0.3">
      <c r="A66" s="28" t="s">
        <v>56</v>
      </c>
      <c r="B66" s="15" t="s">
        <v>42</v>
      </c>
      <c r="C66" s="10" t="s">
        <v>24</v>
      </c>
      <c r="D66" s="11">
        <v>58836649.5</v>
      </c>
      <c r="E66" s="11">
        <v>11804222.57</v>
      </c>
      <c r="F66" s="23">
        <f t="shared" si="2"/>
        <v>0.2006270355350537</v>
      </c>
    </row>
    <row r="67" spans="1:6" x14ac:dyDescent="0.3">
      <c r="A67" s="28" t="s">
        <v>56</v>
      </c>
      <c r="B67" s="15" t="s">
        <v>44</v>
      </c>
      <c r="C67" s="10" t="s">
        <v>69</v>
      </c>
      <c r="D67" s="11"/>
      <c r="E67" s="11"/>
      <c r="F67" s="23">
        <f t="shared" si="2"/>
        <v>0</v>
      </c>
    </row>
    <row r="68" spans="1:6" x14ac:dyDescent="0.3">
      <c r="A68" s="25" t="s">
        <v>70</v>
      </c>
      <c r="B68" s="26" t="s">
        <v>41</v>
      </c>
      <c r="C68" s="27" t="s">
        <v>25</v>
      </c>
      <c r="D68" s="8">
        <f>D69+D70+D71</f>
        <v>2438187</v>
      </c>
      <c r="E68" s="8">
        <f>E69+E70+E71</f>
        <v>1098392.3900000001</v>
      </c>
      <c r="F68" s="23">
        <f t="shared" si="2"/>
        <v>0.45049554853667917</v>
      </c>
    </row>
    <row r="69" spans="1:6" x14ac:dyDescent="0.3">
      <c r="A69" s="28" t="s">
        <v>70</v>
      </c>
      <c r="B69" s="15" t="s">
        <v>42</v>
      </c>
      <c r="C69" s="10" t="s">
        <v>71</v>
      </c>
      <c r="D69" s="11">
        <v>876100</v>
      </c>
      <c r="E69" s="11">
        <v>152706</v>
      </c>
      <c r="F69" s="23">
        <f t="shared" si="2"/>
        <v>0.17430202031731537</v>
      </c>
    </row>
    <row r="70" spans="1:6" x14ac:dyDescent="0.3">
      <c r="A70" s="28" t="s">
        <v>70</v>
      </c>
      <c r="B70" s="15" t="s">
        <v>52</v>
      </c>
      <c r="C70" s="10" t="s">
        <v>72</v>
      </c>
      <c r="D70" s="11">
        <v>93000</v>
      </c>
      <c r="E70" s="11">
        <v>12500</v>
      </c>
      <c r="F70" s="23">
        <f t="shared" si="2"/>
        <v>0.13440860215053763</v>
      </c>
    </row>
    <row r="71" spans="1:6" x14ac:dyDescent="0.3">
      <c r="A71" s="28" t="s">
        <v>70</v>
      </c>
      <c r="B71" s="15" t="s">
        <v>44</v>
      </c>
      <c r="C71" s="10" t="s">
        <v>73</v>
      </c>
      <c r="D71" s="11">
        <v>1469087</v>
      </c>
      <c r="E71" s="11">
        <v>933186.39</v>
      </c>
      <c r="F71" s="23">
        <f t="shared" si="2"/>
        <v>0.6352151982830152</v>
      </c>
    </row>
    <row r="72" spans="1:6" x14ac:dyDescent="0.3">
      <c r="A72" s="25" t="s">
        <v>47</v>
      </c>
      <c r="B72" s="26" t="s">
        <v>41</v>
      </c>
      <c r="C72" s="27" t="s">
        <v>26</v>
      </c>
      <c r="D72" s="8">
        <f>D73+D74</f>
        <v>8788159.4600000009</v>
      </c>
      <c r="E72" s="8">
        <f>E73+E74</f>
        <v>2005135.97</v>
      </c>
      <c r="F72" s="23">
        <f t="shared" si="2"/>
        <v>0.22816335765486892</v>
      </c>
    </row>
    <row r="73" spans="1:6" x14ac:dyDescent="0.3">
      <c r="A73" s="28" t="s">
        <v>47</v>
      </c>
      <c r="B73" s="15" t="s">
        <v>42</v>
      </c>
      <c r="C73" s="10" t="s">
        <v>74</v>
      </c>
      <c r="D73" s="11">
        <v>8788159.4600000009</v>
      </c>
      <c r="E73" s="11">
        <v>2005135.97</v>
      </c>
      <c r="F73" s="23">
        <f t="shared" si="2"/>
        <v>0.22816335765486892</v>
      </c>
    </row>
    <row r="74" spans="1:6" x14ac:dyDescent="0.3">
      <c r="A74" s="28" t="s">
        <v>47</v>
      </c>
      <c r="B74" s="15" t="s">
        <v>43</v>
      </c>
      <c r="C74" s="10" t="s">
        <v>104</v>
      </c>
      <c r="D74" s="11"/>
      <c r="E74" s="11"/>
      <c r="F74" s="23"/>
    </row>
    <row r="75" spans="1:6" x14ac:dyDescent="0.3">
      <c r="A75" s="25" t="s">
        <v>59</v>
      </c>
      <c r="B75" s="26" t="s">
        <v>41</v>
      </c>
      <c r="C75" s="27" t="s">
        <v>75</v>
      </c>
      <c r="D75" s="8">
        <f>D76+D77</f>
        <v>1017100</v>
      </c>
      <c r="E75" s="8">
        <f>E76+E77</f>
        <v>600000</v>
      </c>
      <c r="F75" s="23">
        <f t="shared" si="2"/>
        <v>0.58991249631304687</v>
      </c>
    </row>
    <row r="76" spans="1:6" x14ac:dyDescent="0.3">
      <c r="A76" s="28" t="s">
        <v>59</v>
      </c>
      <c r="B76" s="15" t="s">
        <v>43</v>
      </c>
      <c r="C76" s="10" t="s">
        <v>76</v>
      </c>
      <c r="D76" s="11">
        <v>200000</v>
      </c>
      <c r="E76" s="11"/>
      <c r="F76" s="23">
        <f t="shared" si="2"/>
        <v>0</v>
      </c>
    </row>
    <row r="77" spans="1:6" x14ac:dyDescent="0.3">
      <c r="A77" s="28" t="s">
        <v>59</v>
      </c>
      <c r="B77" s="15" t="s">
        <v>44</v>
      </c>
      <c r="C77" s="10" t="s">
        <v>77</v>
      </c>
      <c r="D77" s="11">
        <v>817100</v>
      </c>
      <c r="E77" s="11">
        <v>600000</v>
      </c>
      <c r="F77" s="23">
        <f t="shared" si="2"/>
        <v>0.73430424672622685</v>
      </c>
    </row>
    <row r="78" spans="1:6" x14ac:dyDescent="0.3">
      <c r="A78" s="25" t="s">
        <v>48</v>
      </c>
      <c r="B78" s="26" t="s">
        <v>41</v>
      </c>
      <c r="C78" s="27" t="s">
        <v>78</v>
      </c>
      <c r="D78" s="8">
        <f>D79</f>
        <v>0</v>
      </c>
      <c r="E78" s="8">
        <f>E79</f>
        <v>0</v>
      </c>
      <c r="F78" s="23">
        <f t="shared" si="2"/>
        <v>0</v>
      </c>
    </row>
    <row r="79" spans="1:6" x14ac:dyDescent="0.3">
      <c r="A79" s="28" t="s">
        <v>48</v>
      </c>
      <c r="B79" s="15" t="s">
        <v>42</v>
      </c>
      <c r="C79" s="10" t="s">
        <v>79</v>
      </c>
      <c r="D79" s="11"/>
      <c r="E79" s="11"/>
      <c r="F79" s="23">
        <f t="shared" si="2"/>
        <v>0</v>
      </c>
    </row>
    <row r="80" spans="1:6" ht="28.8" x14ac:dyDescent="0.3">
      <c r="A80" s="25" t="s">
        <v>80</v>
      </c>
      <c r="B80" s="26" t="s">
        <v>41</v>
      </c>
      <c r="C80" s="27" t="s">
        <v>81</v>
      </c>
      <c r="D80" s="8">
        <f>D81+D82</f>
        <v>7741484</v>
      </c>
      <c r="E80" s="8">
        <f>E81+E82</f>
        <v>1562700</v>
      </c>
      <c r="F80" s="23">
        <f t="shared" si="2"/>
        <v>0.20186052183276487</v>
      </c>
    </row>
    <row r="81" spans="1:6" ht="27.6" x14ac:dyDescent="0.3">
      <c r="A81" s="28" t="s">
        <v>80</v>
      </c>
      <c r="B81" s="15" t="s">
        <v>42</v>
      </c>
      <c r="C81" s="10" t="s">
        <v>82</v>
      </c>
      <c r="D81" s="11">
        <v>7741484</v>
      </c>
      <c r="E81" s="11">
        <v>1562700</v>
      </c>
      <c r="F81" s="23">
        <f t="shared" si="2"/>
        <v>0.20186052183276487</v>
      </c>
    </row>
    <row r="82" spans="1:6" ht="27.6" x14ac:dyDescent="0.3">
      <c r="A82" s="28" t="s">
        <v>80</v>
      </c>
      <c r="B82" s="15" t="s">
        <v>52</v>
      </c>
      <c r="C82" s="10" t="s">
        <v>83</v>
      </c>
      <c r="D82" s="11"/>
      <c r="E82" s="11"/>
      <c r="F82" s="23">
        <f t="shared" si="2"/>
        <v>0</v>
      </c>
    </row>
    <row r="83" spans="1:6" x14ac:dyDescent="0.3">
      <c r="A83" s="28"/>
      <c r="B83" s="15"/>
      <c r="C83" s="10"/>
      <c r="D83" s="11"/>
      <c r="E83" s="11"/>
      <c r="F83" s="23">
        <f t="shared" si="2"/>
        <v>0</v>
      </c>
    </row>
    <row r="84" spans="1:6" x14ac:dyDescent="0.3">
      <c r="A84" s="35" t="s">
        <v>106</v>
      </c>
      <c r="B84" s="36"/>
      <c r="C84" s="37"/>
      <c r="D84" s="30">
        <f>D36+D44+D45+D48+D54+D58+D65+D68+D72+D75+D78+D80</f>
        <v>663300256.13000011</v>
      </c>
      <c r="E84" s="30">
        <f>E36+E44+E45+E48+E54+E58+E65+E68+E72+E75+E78+E80</f>
        <v>146475955.72</v>
      </c>
      <c r="F84" s="32">
        <f t="shared" si="2"/>
        <v>0.22082903536719303</v>
      </c>
    </row>
    <row r="85" spans="1:6" x14ac:dyDescent="0.3">
      <c r="A85" s="43" t="s">
        <v>27</v>
      </c>
      <c r="B85" s="44"/>
      <c r="C85" s="45"/>
      <c r="D85" s="13">
        <f>D34-D84</f>
        <v>-21097894.750000119</v>
      </c>
      <c r="E85" s="13">
        <f>E34-E84</f>
        <v>26807447.609999985</v>
      </c>
      <c r="F85" s="22"/>
    </row>
    <row r="86" spans="1:6" x14ac:dyDescent="0.3">
      <c r="A86" s="58" t="s">
        <v>84</v>
      </c>
      <c r="B86" s="59"/>
      <c r="C86" s="59"/>
      <c r="D86" s="9">
        <f>D87+D88</f>
        <v>7694000</v>
      </c>
      <c r="E86" s="9">
        <f>E87+E88</f>
        <v>0</v>
      </c>
      <c r="F86" s="23"/>
    </row>
    <row r="87" spans="1:6" x14ac:dyDescent="0.3">
      <c r="A87" s="56" t="s">
        <v>85</v>
      </c>
      <c r="B87" s="57"/>
      <c r="C87" s="57"/>
      <c r="D87" s="7">
        <v>7694000</v>
      </c>
      <c r="E87" s="16"/>
      <c r="F87" s="21"/>
    </row>
    <row r="88" spans="1:6" x14ac:dyDescent="0.3">
      <c r="A88" s="56" t="s">
        <v>86</v>
      </c>
      <c r="B88" s="57"/>
      <c r="C88" s="57"/>
      <c r="D88" s="7"/>
      <c r="E88" s="16"/>
      <c r="F88" s="21"/>
    </row>
    <row r="89" spans="1:6" x14ac:dyDescent="0.3">
      <c r="A89" s="58" t="s">
        <v>87</v>
      </c>
      <c r="B89" s="59"/>
      <c r="C89" s="59"/>
      <c r="D89" s="9">
        <f>D90+D91</f>
        <v>0</v>
      </c>
      <c r="E89" s="17">
        <f>E90+E91</f>
        <v>0</v>
      </c>
      <c r="F89" s="21"/>
    </row>
    <row r="90" spans="1:6" x14ac:dyDescent="0.3">
      <c r="A90" s="56" t="s">
        <v>85</v>
      </c>
      <c r="B90" s="57"/>
      <c r="C90" s="57"/>
      <c r="D90" s="7"/>
      <c r="E90" s="16"/>
      <c r="F90" s="21"/>
    </row>
    <row r="91" spans="1:6" x14ac:dyDescent="0.3">
      <c r="A91" s="56" t="s">
        <v>86</v>
      </c>
      <c r="B91" s="57"/>
      <c r="C91" s="57"/>
      <c r="D91" s="7"/>
      <c r="E91" s="16"/>
      <c r="F91" s="21"/>
    </row>
    <row r="92" spans="1:6" x14ac:dyDescent="0.3">
      <c r="A92" s="60" t="s">
        <v>88</v>
      </c>
      <c r="B92" s="61"/>
      <c r="C92" s="61"/>
      <c r="D92" s="17"/>
      <c r="E92" s="17"/>
      <c r="F92" s="21"/>
    </row>
    <row r="93" spans="1:6" x14ac:dyDescent="0.3">
      <c r="A93" s="60" t="s">
        <v>89</v>
      </c>
      <c r="B93" s="61"/>
      <c r="C93" s="61"/>
      <c r="D93" s="17"/>
      <c r="E93" s="17"/>
      <c r="F93" s="21"/>
    </row>
    <row r="94" spans="1:6" x14ac:dyDescent="0.3">
      <c r="A94" s="60" t="s">
        <v>90</v>
      </c>
      <c r="B94" s="61"/>
      <c r="C94" s="61"/>
      <c r="D94" s="17">
        <f>D95+D96</f>
        <v>0</v>
      </c>
      <c r="E94" s="17">
        <f>E95+E96</f>
        <v>0</v>
      </c>
      <c r="F94" s="21"/>
    </row>
    <row r="95" spans="1:6" x14ac:dyDescent="0.3">
      <c r="A95" s="56" t="s">
        <v>91</v>
      </c>
      <c r="B95" s="57"/>
      <c r="C95" s="57"/>
      <c r="D95" s="16"/>
      <c r="E95" s="16"/>
      <c r="F95" s="21"/>
    </row>
    <row r="96" spans="1:6" x14ac:dyDescent="0.3">
      <c r="A96" s="56" t="s">
        <v>92</v>
      </c>
      <c r="B96" s="57"/>
      <c r="C96" s="57"/>
      <c r="D96" s="16"/>
      <c r="E96" s="16"/>
      <c r="F96" s="21"/>
    </row>
    <row r="97" spans="1:6" x14ac:dyDescent="0.3">
      <c r="A97" s="60" t="s">
        <v>93</v>
      </c>
      <c r="B97" s="61"/>
      <c r="C97" s="61"/>
      <c r="D97" s="17">
        <f>D98+D99</f>
        <v>0</v>
      </c>
      <c r="E97" s="17">
        <f>E98+E99</f>
        <v>0</v>
      </c>
      <c r="F97" s="21"/>
    </row>
    <row r="98" spans="1:6" x14ac:dyDescent="0.3">
      <c r="A98" s="56" t="s">
        <v>91</v>
      </c>
      <c r="B98" s="57"/>
      <c r="C98" s="57"/>
      <c r="D98" s="16"/>
      <c r="E98" s="16"/>
      <c r="F98" s="21"/>
    </row>
    <row r="99" spans="1:6" x14ac:dyDescent="0.3">
      <c r="A99" s="56" t="s">
        <v>92</v>
      </c>
      <c r="B99" s="57"/>
      <c r="C99" s="57"/>
      <c r="D99" s="16"/>
      <c r="E99" s="16"/>
      <c r="F99" s="21"/>
    </row>
    <row r="100" spans="1:6" x14ac:dyDescent="0.3">
      <c r="A100" s="58" t="s">
        <v>94</v>
      </c>
      <c r="B100" s="59"/>
      <c r="C100" s="59"/>
      <c r="D100" s="9">
        <v>13403894.75</v>
      </c>
      <c r="E100" s="9">
        <v>-26807447.609999999</v>
      </c>
      <c r="F100" s="21"/>
    </row>
    <row r="101" spans="1:6" ht="15" thickBot="1" x14ac:dyDescent="0.35">
      <c r="A101" s="62" t="s">
        <v>95</v>
      </c>
      <c r="B101" s="63"/>
      <c r="C101" s="63"/>
      <c r="D101" s="33">
        <f>D86+D89+D92+D93+D94+D97+D100</f>
        <v>21097894.75</v>
      </c>
      <c r="E101" s="33">
        <f>E86+E89+E92+E93+E94+E97+E100</f>
        <v>-26807447.609999999</v>
      </c>
      <c r="F101" s="24"/>
    </row>
  </sheetData>
  <mergeCells count="44">
    <mergeCell ref="A101:C101"/>
    <mergeCell ref="A96:C96"/>
    <mergeCell ref="A97:C97"/>
    <mergeCell ref="A98:C98"/>
    <mergeCell ref="A99:C99"/>
    <mergeCell ref="A100:C100"/>
    <mergeCell ref="A91:C91"/>
    <mergeCell ref="A92:C92"/>
    <mergeCell ref="A93:C93"/>
    <mergeCell ref="A94:C94"/>
    <mergeCell ref="A95:C95"/>
    <mergeCell ref="A90:C90"/>
    <mergeCell ref="A86:C86"/>
    <mergeCell ref="A87:C87"/>
    <mergeCell ref="A88:C88"/>
    <mergeCell ref="A89:C89"/>
    <mergeCell ref="A85:C85"/>
    <mergeCell ref="A33:C33"/>
    <mergeCell ref="A34:C34"/>
    <mergeCell ref="A10:C10"/>
    <mergeCell ref="A11:C11"/>
    <mergeCell ref="A12:C12"/>
    <mergeCell ref="A28:C28"/>
    <mergeCell ref="A29:C29"/>
    <mergeCell ref="A30:C30"/>
    <mergeCell ref="A31:C31"/>
    <mergeCell ref="A32:C32"/>
    <mergeCell ref="A23:C23"/>
    <mergeCell ref="A24:C24"/>
    <mergeCell ref="A25:C25"/>
    <mergeCell ref="A26:C26"/>
    <mergeCell ref="A27:C27"/>
    <mergeCell ref="A84:C84"/>
    <mergeCell ref="A17:C17"/>
    <mergeCell ref="C8:F8"/>
    <mergeCell ref="A13:C13"/>
    <mergeCell ref="A14:C14"/>
    <mergeCell ref="A15:C15"/>
    <mergeCell ref="A16:C16"/>
    <mergeCell ref="A18:C18"/>
    <mergeCell ref="A19:C19"/>
    <mergeCell ref="A20:C20"/>
    <mergeCell ref="A21:C21"/>
    <mergeCell ref="A22:C22"/>
  </mergeCells>
  <conditionalFormatting sqref="F13">
    <cfRule type="cellIs" dxfId="63" priority="128" operator="equal">
      <formula>0</formula>
    </cfRule>
  </conditionalFormatting>
  <conditionalFormatting sqref="F14">
    <cfRule type="cellIs" dxfId="62" priority="123" operator="equal">
      <formula>0</formula>
    </cfRule>
  </conditionalFormatting>
  <conditionalFormatting sqref="F34">
    <cfRule type="cellIs" dxfId="61" priority="104" operator="equal">
      <formula>0</formula>
    </cfRule>
  </conditionalFormatting>
  <conditionalFormatting sqref="F36">
    <cfRule type="cellIs" dxfId="60" priority="103" operator="equal">
      <formula>0</formula>
    </cfRule>
  </conditionalFormatting>
  <conditionalFormatting sqref="F37">
    <cfRule type="cellIs" dxfId="59" priority="102" operator="equal">
      <formula>0</formula>
    </cfRule>
  </conditionalFormatting>
  <conditionalFormatting sqref="D34:E34 D65:E65 D68:E68 D75:E75 D78:E78 D80:E80 D84:E86 D89:E89 D94:E94 D97:E97 D101:E101 D58:E58 D48:E48 D13:E13 D26:E27 D54:E54 D36:E36 D72:E72 D45:E45">
    <cfRule type="cellIs" dxfId="58" priority="60" operator="equal">
      <formula>0</formula>
    </cfRule>
  </conditionalFormatting>
  <conditionalFormatting sqref="F38">
    <cfRule type="cellIs" dxfId="57" priority="59" operator="equal">
      <formula>0</formula>
    </cfRule>
  </conditionalFormatting>
  <conditionalFormatting sqref="F39">
    <cfRule type="cellIs" dxfId="56" priority="58" operator="equal">
      <formula>0</formula>
    </cfRule>
  </conditionalFormatting>
  <conditionalFormatting sqref="F40:F41">
    <cfRule type="cellIs" dxfId="55" priority="57" operator="equal">
      <formula>0</formula>
    </cfRule>
  </conditionalFormatting>
  <conditionalFormatting sqref="F42">
    <cfRule type="cellIs" dxfId="54" priority="56" operator="equal">
      <formula>0</formula>
    </cfRule>
  </conditionalFormatting>
  <conditionalFormatting sqref="F43">
    <cfRule type="cellIs" dxfId="53" priority="55" operator="equal">
      <formula>0</formula>
    </cfRule>
  </conditionalFormatting>
  <conditionalFormatting sqref="F44">
    <cfRule type="cellIs" dxfId="52" priority="54" operator="equal">
      <formula>0</formula>
    </cfRule>
  </conditionalFormatting>
  <conditionalFormatting sqref="F45">
    <cfRule type="cellIs" dxfId="51" priority="53" operator="equal">
      <formula>0</formula>
    </cfRule>
  </conditionalFormatting>
  <conditionalFormatting sqref="F46:F47">
    <cfRule type="cellIs" dxfId="50" priority="52" operator="equal">
      <formula>0</formula>
    </cfRule>
  </conditionalFormatting>
  <conditionalFormatting sqref="F48">
    <cfRule type="cellIs" dxfId="49" priority="51" operator="equal">
      <formula>0</formula>
    </cfRule>
  </conditionalFormatting>
  <conditionalFormatting sqref="F49:F50">
    <cfRule type="cellIs" dxfId="48" priority="50" operator="equal">
      <formula>0</formula>
    </cfRule>
  </conditionalFormatting>
  <conditionalFormatting sqref="F51">
    <cfRule type="cellIs" dxfId="47" priority="49" operator="equal">
      <formula>0</formula>
    </cfRule>
  </conditionalFormatting>
  <conditionalFormatting sqref="F52">
    <cfRule type="cellIs" dxfId="46" priority="48" operator="equal">
      <formula>0</formula>
    </cfRule>
  </conditionalFormatting>
  <conditionalFormatting sqref="F53">
    <cfRule type="cellIs" dxfId="45" priority="47" operator="equal">
      <formula>0</formula>
    </cfRule>
  </conditionalFormatting>
  <conditionalFormatting sqref="F54">
    <cfRule type="cellIs" dxfId="44" priority="46" operator="equal">
      <formula>0</formula>
    </cfRule>
  </conditionalFormatting>
  <conditionalFormatting sqref="F55">
    <cfRule type="cellIs" dxfId="43" priority="45" operator="equal">
      <formula>0</formula>
    </cfRule>
  </conditionalFormatting>
  <conditionalFormatting sqref="F56:F57">
    <cfRule type="cellIs" dxfId="42" priority="44" operator="equal">
      <formula>0</formula>
    </cfRule>
  </conditionalFormatting>
  <conditionalFormatting sqref="F58">
    <cfRule type="cellIs" dxfId="41" priority="43" operator="equal">
      <formula>0</formula>
    </cfRule>
  </conditionalFormatting>
  <conditionalFormatting sqref="F59">
    <cfRule type="cellIs" dxfId="40" priority="42" operator="equal">
      <formula>0</formula>
    </cfRule>
  </conditionalFormatting>
  <conditionalFormatting sqref="F60">
    <cfRule type="cellIs" dxfId="39" priority="41" operator="equal">
      <formula>0</formula>
    </cfRule>
  </conditionalFormatting>
  <conditionalFormatting sqref="F61:F63">
    <cfRule type="cellIs" dxfId="38" priority="40" operator="equal">
      <formula>0</formula>
    </cfRule>
  </conditionalFormatting>
  <conditionalFormatting sqref="F64">
    <cfRule type="cellIs" dxfId="37" priority="39" operator="equal">
      <formula>0</formula>
    </cfRule>
  </conditionalFormatting>
  <conditionalFormatting sqref="F65">
    <cfRule type="cellIs" dxfId="36" priority="38" operator="equal">
      <formula>0</formula>
    </cfRule>
  </conditionalFormatting>
  <conditionalFormatting sqref="F66">
    <cfRule type="cellIs" dxfId="35" priority="37" operator="equal">
      <formula>0</formula>
    </cfRule>
  </conditionalFormatting>
  <conditionalFormatting sqref="F67">
    <cfRule type="cellIs" dxfId="34" priority="36" operator="equal">
      <formula>0</formula>
    </cfRule>
  </conditionalFormatting>
  <conditionalFormatting sqref="F68">
    <cfRule type="cellIs" dxfId="33" priority="35" operator="equal">
      <formula>0</formula>
    </cfRule>
  </conditionalFormatting>
  <conditionalFormatting sqref="F69">
    <cfRule type="cellIs" dxfId="32" priority="34" operator="equal">
      <formula>0</formula>
    </cfRule>
  </conditionalFormatting>
  <conditionalFormatting sqref="F70">
    <cfRule type="cellIs" dxfId="31" priority="33" operator="equal">
      <formula>0</formula>
    </cfRule>
  </conditionalFormatting>
  <conditionalFormatting sqref="F71">
    <cfRule type="cellIs" dxfId="30" priority="32" operator="equal">
      <formula>0</formula>
    </cfRule>
  </conditionalFormatting>
  <conditionalFormatting sqref="F72">
    <cfRule type="cellIs" dxfId="29" priority="31" operator="equal">
      <formula>0</formula>
    </cfRule>
  </conditionalFormatting>
  <conditionalFormatting sqref="F73:F74">
    <cfRule type="cellIs" dxfId="28" priority="30" operator="equal">
      <formula>0</formula>
    </cfRule>
  </conditionalFormatting>
  <conditionalFormatting sqref="F75">
    <cfRule type="cellIs" dxfId="27" priority="29" operator="equal">
      <formula>0</formula>
    </cfRule>
  </conditionalFormatting>
  <conditionalFormatting sqref="F76">
    <cfRule type="cellIs" dxfId="26" priority="28" operator="equal">
      <formula>0</formula>
    </cfRule>
  </conditionalFormatting>
  <conditionalFormatting sqref="F77">
    <cfRule type="cellIs" dxfId="25" priority="27" operator="equal">
      <formula>0</formula>
    </cfRule>
  </conditionalFormatting>
  <conditionalFormatting sqref="F78">
    <cfRule type="cellIs" dxfId="24" priority="26" operator="equal">
      <formula>0</formula>
    </cfRule>
  </conditionalFormatting>
  <conditionalFormatting sqref="F79">
    <cfRule type="cellIs" dxfId="23" priority="25" operator="equal">
      <formula>0</formula>
    </cfRule>
  </conditionalFormatting>
  <conditionalFormatting sqref="F80">
    <cfRule type="cellIs" dxfId="22" priority="24" operator="equal">
      <formula>0</formula>
    </cfRule>
  </conditionalFormatting>
  <conditionalFormatting sqref="F81">
    <cfRule type="cellIs" dxfId="21" priority="23" operator="equal">
      <formula>0</formula>
    </cfRule>
  </conditionalFormatting>
  <conditionalFormatting sqref="F82">
    <cfRule type="cellIs" dxfId="20" priority="22" operator="equal">
      <formula>0</formula>
    </cfRule>
  </conditionalFormatting>
  <conditionalFormatting sqref="F83">
    <cfRule type="cellIs" dxfId="19" priority="21" operator="equal">
      <formula>0</formula>
    </cfRule>
  </conditionalFormatting>
  <conditionalFormatting sqref="F84">
    <cfRule type="cellIs" dxfId="18" priority="20" operator="equal">
      <formula>0</formula>
    </cfRule>
  </conditionalFormatting>
  <conditionalFormatting sqref="F15">
    <cfRule type="cellIs" dxfId="17" priority="19" operator="equal">
      <formula>0</formula>
    </cfRule>
  </conditionalFormatting>
  <conditionalFormatting sqref="F16:F17">
    <cfRule type="cellIs" dxfId="16" priority="18" operator="equal">
      <formula>0</formula>
    </cfRule>
  </conditionalFormatting>
  <conditionalFormatting sqref="F18">
    <cfRule type="cellIs" dxfId="15" priority="17" operator="equal">
      <formula>0</formula>
    </cfRule>
  </conditionalFormatting>
  <conditionalFormatting sqref="F19">
    <cfRule type="cellIs" dxfId="14" priority="16" operator="equal">
      <formula>0</formula>
    </cfRule>
  </conditionalFormatting>
  <conditionalFormatting sqref="F20">
    <cfRule type="cellIs" dxfId="13" priority="15" operator="equal">
      <formula>0</formula>
    </cfRule>
  </conditionalFormatting>
  <conditionalFormatting sqref="F21">
    <cfRule type="cellIs" dxfId="12" priority="14" operator="equal">
      <formula>0</formula>
    </cfRule>
  </conditionalFormatting>
  <conditionalFormatting sqref="F22">
    <cfRule type="cellIs" dxfId="11" priority="13" operator="equal">
      <formula>0</formula>
    </cfRule>
  </conditionalFormatting>
  <conditionalFormatting sqref="F23">
    <cfRule type="cellIs" dxfId="10" priority="12" operator="equal">
      <formula>0</formula>
    </cfRule>
  </conditionalFormatting>
  <conditionalFormatting sqref="F24">
    <cfRule type="cellIs" dxfId="9" priority="11" operator="equal">
      <formula>0</formula>
    </cfRule>
  </conditionalFormatting>
  <conditionalFormatting sqref="F25">
    <cfRule type="cellIs" dxfId="8" priority="10" operator="equal">
      <formula>0</formula>
    </cfRule>
  </conditionalFormatting>
  <conditionalFormatting sqref="F26">
    <cfRule type="cellIs" dxfId="7" priority="9" operator="equal">
      <formula>0</formula>
    </cfRule>
  </conditionalFormatting>
  <conditionalFormatting sqref="F27">
    <cfRule type="cellIs" dxfId="6" priority="8" operator="equal">
      <formula>0</formula>
    </cfRule>
  </conditionalFormatting>
  <conditionalFormatting sqref="F28">
    <cfRule type="cellIs" dxfId="5" priority="7" operator="equal">
      <formula>0</formula>
    </cfRule>
  </conditionalFormatting>
  <conditionalFormatting sqref="F29">
    <cfRule type="cellIs" dxfId="4" priority="6" operator="equal">
      <formula>0</formula>
    </cfRule>
  </conditionalFormatting>
  <conditionalFormatting sqref="F30">
    <cfRule type="cellIs" dxfId="3" priority="5" operator="equal">
      <formula>0</formula>
    </cfRule>
  </conditionalFormatting>
  <conditionalFormatting sqref="F31">
    <cfRule type="cellIs" dxfId="2" priority="4" operator="equal">
      <formula>0</formula>
    </cfRule>
  </conditionalFormatting>
  <conditionalFormatting sqref="F32">
    <cfRule type="cellIs" dxfId="1" priority="3" operator="equal">
      <formula>0</formula>
    </cfRule>
  </conditionalFormatting>
  <conditionalFormatting sqref="F33">
    <cfRule type="cellIs" dxfId="0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Юрист</cp:lastModifiedBy>
  <cp:lastPrinted>2023-10-23T07:39:59Z</cp:lastPrinted>
  <dcterms:created xsi:type="dcterms:W3CDTF">2017-04-06T07:43:57Z</dcterms:created>
  <dcterms:modified xsi:type="dcterms:W3CDTF">2024-04-22T07:56:53Z</dcterms:modified>
</cp:coreProperties>
</file>