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45621" iterate="1"/>
</workbook>
</file>

<file path=xl/calcChain.xml><?xml version="1.0" encoding="utf-8"?>
<calcChain xmlns="http://schemas.openxmlformats.org/spreadsheetml/2006/main">
  <c r="X68" i="2" l="1"/>
  <c r="AB59" i="2"/>
  <c r="AA61" i="2"/>
  <c r="AA59" i="2"/>
  <c r="U59" i="2"/>
  <c r="U58" i="2"/>
  <c r="AB58" i="2"/>
  <c r="AA58" i="2"/>
  <c r="X56" i="2"/>
  <c r="R56" i="2"/>
  <c r="S56" i="2"/>
  <c r="Q56" i="2"/>
  <c r="X58" i="2"/>
  <c r="Y58" i="2"/>
  <c r="W58" i="2"/>
  <c r="R58" i="2"/>
  <c r="S58" i="2"/>
  <c r="Q58" i="2"/>
  <c r="X57" i="2"/>
  <c r="Y57" i="2"/>
  <c r="Y56" i="2" s="1"/>
  <c r="W57" i="2"/>
  <c r="W56" i="2" s="1"/>
  <c r="R57" i="2"/>
  <c r="S57" i="2"/>
  <c r="Q57" i="2"/>
  <c r="AA33" i="2"/>
  <c r="AB33" i="2"/>
  <c r="U33" i="2"/>
  <c r="X31" i="2"/>
  <c r="Y31" i="2"/>
  <c r="W31" i="2"/>
  <c r="R31" i="2"/>
  <c r="S31" i="2"/>
  <c r="Q31" i="2"/>
  <c r="AB67" i="2"/>
  <c r="AA67" i="2"/>
  <c r="AB66" i="2"/>
  <c r="X66" i="2"/>
  <c r="Y66" i="2"/>
  <c r="W66" i="2"/>
  <c r="U67" i="2"/>
  <c r="U66" i="2"/>
  <c r="R66" i="2"/>
  <c r="S66" i="2"/>
  <c r="Q66" i="2"/>
  <c r="U61" i="2"/>
  <c r="X52" i="2"/>
  <c r="Y52" i="2"/>
  <c r="W52" i="2"/>
  <c r="X51" i="2"/>
  <c r="Y51" i="2"/>
  <c r="W51" i="2"/>
  <c r="AB55" i="2"/>
  <c r="AA55" i="2"/>
  <c r="U55" i="2"/>
  <c r="Q21" i="2"/>
  <c r="X41" i="2"/>
  <c r="Y41" i="2"/>
  <c r="W41" i="2"/>
  <c r="R41" i="2"/>
  <c r="S41" i="2"/>
  <c r="Q41" i="2"/>
  <c r="U42" i="2"/>
  <c r="U43" i="2"/>
  <c r="AA42" i="2"/>
  <c r="AA43" i="2"/>
  <c r="AB42" i="2"/>
  <c r="AB43" i="2"/>
  <c r="AA40" i="2"/>
  <c r="AB39" i="2"/>
  <c r="AB40" i="2"/>
  <c r="U39" i="2"/>
  <c r="U40" i="2"/>
  <c r="AB37" i="2"/>
  <c r="U37" i="2"/>
  <c r="AB34" i="2"/>
  <c r="U34" i="2"/>
  <c r="R38" i="2"/>
  <c r="S38" i="2"/>
  <c r="Q38" i="2"/>
  <c r="X38" i="2"/>
  <c r="Y38" i="2"/>
  <c r="Y35" i="2" s="1"/>
  <c r="Y68" i="2" s="1"/>
  <c r="W38" i="2"/>
  <c r="X22" i="2"/>
  <c r="Y22" i="2"/>
  <c r="W22" i="2"/>
  <c r="R22" i="2"/>
  <c r="S22" i="2"/>
  <c r="Q22" i="2"/>
  <c r="U20" i="2"/>
  <c r="AB24" i="2"/>
  <c r="AB26" i="2"/>
  <c r="AB29" i="2"/>
  <c r="AB30" i="2"/>
  <c r="AA24" i="2"/>
  <c r="AB23" i="2"/>
  <c r="AA23" i="2"/>
  <c r="W21" i="2"/>
  <c r="X20" i="2"/>
  <c r="Y20" i="2"/>
  <c r="AB20" i="2" s="1"/>
  <c r="W20" i="2"/>
  <c r="U23" i="2"/>
  <c r="AA66" i="2" l="1"/>
  <c r="W19" i="2"/>
  <c r="AA20" i="2"/>
  <c r="R19" i="2"/>
  <c r="T22" i="2"/>
  <c r="V22" i="2"/>
  <c r="Z22" i="2"/>
  <c r="S28" i="2"/>
  <c r="Q28" i="2"/>
  <c r="S27" i="2"/>
  <c r="Q27" i="2"/>
  <c r="S25" i="2"/>
  <c r="Q25" i="2"/>
  <c r="AB22" i="2" l="1"/>
  <c r="AA22" i="2"/>
  <c r="X16" i="2"/>
  <c r="X15" i="2" s="1"/>
  <c r="Y16" i="2"/>
  <c r="Y15" i="2" s="1"/>
  <c r="W16" i="2"/>
  <c r="W15" i="2" s="1"/>
  <c r="AA18" i="2"/>
  <c r="AB18" i="2"/>
  <c r="U22" i="2" l="1"/>
  <c r="R47" i="2"/>
  <c r="S47" i="2"/>
  <c r="Q47" i="2"/>
  <c r="U49" i="2"/>
  <c r="AB61" i="2" l="1"/>
  <c r="X47" i="2" l="1"/>
  <c r="Y47" i="2"/>
  <c r="AB49" i="2"/>
  <c r="AA49" i="2"/>
  <c r="W47" i="2"/>
  <c r="AA30" i="2" l="1"/>
  <c r="R51" i="2" l="1"/>
  <c r="R16" i="2"/>
  <c r="S16" i="2"/>
  <c r="Q16" i="2"/>
  <c r="U18" i="2"/>
  <c r="X32" i="2" l="1"/>
  <c r="Y32" i="2"/>
  <c r="W32" i="2"/>
  <c r="S12" i="2" l="1"/>
  <c r="Q12" i="2"/>
  <c r="X21" i="2"/>
  <c r="X19" i="2" s="1"/>
  <c r="Y21" i="2"/>
  <c r="Y19" i="2" s="1"/>
  <c r="R44" i="2" l="1"/>
  <c r="R35" i="2" s="1"/>
  <c r="S44" i="2"/>
  <c r="Q44" i="2"/>
  <c r="U46" i="2"/>
  <c r="U65" i="2" l="1"/>
  <c r="AA65" i="2"/>
  <c r="AB65" i="2"/>
  <c r="R12" i="2" l="1"/>
  <c r="X44" i="2" l="1"/>
  <c r="Y44" i="2"/>
  <c r="W44" i="2"/>
  <c r="AB46" i="2"/>
  <c r="AA46" i="2"/>
  <c r="AA47" i="2" l="1"/>
  <c r="AB47" i="2"/>
  <c r="Q19" i="2"/>
  <c r="S21" i="2"/>
  <c r="U26" i="2"/>
  <c r="U29" i="2"/>
  <c r="U30" i="2"/>
  <c r="U24" i="2"/>
  <c r="S19" i="2" l="1"/>
  <c r="AB21" i="2"/>
  <c r="Y12" i="2"/>
  <c r="W12" i="2"/>
  <c r="Y63" i="2"/>
  <c r="W63" i="2"/>
  <c r="S63" i="2"/>
  <c r="Q63" i="2"/>
  <c r="AA34" i="2" l="1"/>
  <c r="R32" i="2"/>
  <c r="R68" i="2" s="1"/>
  <c r="S32" i="2"/>
  <c r="T32" i="2"/>
  <c r="T31" i="2" s="1"/>
  <c r="V32" i="2"/>
  <c r="V31" i="2" s="1"/>
  <c r="Z32" i="2"/>
  <c r="AB32" i="2" s="1"/>
  <c r="Q32" i="2"/>
  <c r="Z31" i="2" l="1"/>
  <c r="AA32" i="2"/>
  <c r="AA31" i="2"/>
  <c r="U31" i="2"/>
  <c r="U32" i="2"/>
  <c r="AA17" i="2"/>
  <c r="AB17" i="2"/>
  <c r="AB31" i="2" l="1"/>
  <c r="Z68" i="2"/>
  <c r="U17" i="2"/>
  <c r="R63" i="2" l="1"/>
  <c r="Q62" i="2"/>
  <c r="S62" i="2"/>
  <c r="S52" i="2"/>
  <c r="S51" i="2" s="1"/>
  <c r="Q52" i="2"/>
  <c r="Q51" i="2" s="1"/>
  <c r="S36" i="2"/>
  <c r="S35" i="2" s="1"/>
  <c r="Q36" i="2"/>
  <c r="Q35" i="2" s="1"/>
  <c r="S15" i="2"/>
  <c r="Q15" i="2"/>
  <c r="U25" i="2" l="1"/>
  <c r="U27" i="2"/>
  <c r="U28" i="2"/>
  <c r="AB64" i="2"/>
  <c r="AA64" i="2"/>
  <c r="U64" i="2"/>
  <c r="AB50" i="2"/>
  <c r="AA50" i="2"/>
  <c r="U50" i="2"/>
  <c r="AB48" i="2"/>
  <c r="AA48" i="2"/>
  <c r="U48" i="2"/>
  <c r="AB16" i="2"/>
  <c r="AA16" i="2" l="1"/>
  <c r="AA15" i="2"/>
  <c r="U15" i="2"/>
  <c r="U16" i="2"/>
  <c r="AB14" i="2"/>
  <c r="AA14" i="2"/>
  <c r="U14" i="2"/>
  <c r="AB13" i="2"/>
  <c r="AA13" i="2"/>
  <c r="U13" i="2"/>
  <c r="AB15" i="2" l="1"/>
  <c r="U60" i="2"/>
  <c r="U54" i="2"/>
  <c r="U53" i="2"/>
  <c r="U45" i="2"/>
  <c r="AA29" i="2"/>
  <c r="AB60" i="2"/>
  <c r="AA60" i="2"/>
  <c r="AB54" i="2"/>
  <c r="AA54" i="2"/>
  <c r="AB53" i="2"/>
  <c r="AA53" i="2"/>
  <c r="AB45" i="2"/>
  <c r="AA45" i="2"/>
  <c r="AA39" i="2"/>
  <c r="AA37" i="2"/>
  <c r="AA26" i="2"/>
  <c r="W62" i="2" l="1"/>
  <c r="Y36" i="2"/>
  <c r="W36" i="2"/>
  <c r="W35" i="2" s="1"/>
  <c r="Y28" i="2"/>
  <c r="AB28" i="2" s="1"/>
  <c r="W28" i="2"/>
  <c r="W27" i="2" s="1"/>
  <c r="U41" i="2" l="1"/>
  <c r="U38" i="2"/>
  <c r="U36" i="2"/>
  <c r="Y27" i="2"/>
  <c r="AB27" i="2" s="1"/>
  <c r="AA28" i="2"/>
  <c r="AB36" i="2"/>
  <c r="AA36" i="2"/>
  <c r="AB38" i="2"/>
  <c r="AA38" i="2"/>
  <c r="AB41" i="2"/>
  <c r="AA41" i="2"/>
  <c r="U44" i="2"/>
  <c r="AB44" i="2"/>
  <c r="AA44" i="2"/>
  <c r="U52" i="2"/>
  <c r="AB52" i="2"/>
  <c r="AA52" i="2"/>
  <c r="U63" i="2"/>
  <c r="AB63" i="2"/>
  <c r="AA63" i="2"/>
  <c r="U51" i="2"/>
  <c r="U62" i="2"/>
  <c r="Y62" i="2"/>
  <c r="U21" i="2" l="1"/>
  <c r="AA27" i="2"/>
  <c r="U35" i="2"/>
  <c r="AA21" i="2"/>
  <c r="AA62" i="2"/>
  <c r="AB62" i="2"/>
  <c r="AB51" i="2"/>
  <c r="AA51" i="2"/>
  <c r="AA35" i="2"/>
  <c r="AB35" i="2"/>
  <c r="Y25" i="2"/>
  <c r="AB25" i="2" s="1"/>
  <c r="W25" i="2"/>
  <c r="AA25" i="2" l="1"/>
  <c r="Q11" i="2"/>
  <c r="Q68" i="2" s="1"/>
  <c r="W11" i="2"/>
  <c r="W68" i="2"/>
  <c r="AB57" i="2" l="1"/>
  <c r="AA57" i="2"/>
  <c r="U56" i="2"/>
  <c r="U57" i="2"/>
  <c r="U19" i="2"/>
  <c r="AB12" i="2"/>
  <c r="AA12" i="2"/>
  <c r="S11" i="2"/>
  <c r="S68" i="2" s="1"/>
  <c r="U12" i="2"/>
  <c r="AB19" i="2"/>
  <c r="AA19" i="2"/>
  <c r="Y11" i="2"/>
  <c r="U11" i="2" l="1"/>
  <c r="U68" i="2"/>
  <c r="AA11" i="2"/>
  <c r="AB11" i="2"/>
  <c r="AA56" i="2"/>
  <c r="AB56" i="2"/>
  <c r="AB68" i="2" l="1"/>
  <c r="AA68" i="2"/>
</calcChain>
</file>

<file path=xl/sharedStrings.xml><?xml version="1.0" encoding="utf-8"?>
<sst xmlns="http://schemas.openxmlformats.org/spreadsheetml/2006/main" count="85" uniqueCount="77">
  <si>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</si>
  <si>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</si>
  <si>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</si>
  <si>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</si>
  <si>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</si>
  <si>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</si>
  <si>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</si>
  <si>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</si>
  <si>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Социальное обеспечение населения</t>
  </si>
  <si>
    <t>Социальная политика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</si>
  <si>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</si>
  <si>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</si>
  <si>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</si>
  <si>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</si>
  <si>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</si>
  <si>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</si>
  <si>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</si>
  <si>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</si>
  <si>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</si>
  <si>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</si>
  <si>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</si>
  <si>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</si>
  <si>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</si>
  <si>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</si>
  <si>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</si>
  <si>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</si>
  <si>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</si>
  <si>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Дорожное хозяйство(дорожные фонды)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</si>
  <si>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</si>
  <si>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</si>
  <si>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</si>
  <si>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</si>
  <si>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Дополнительное образование</t>
  </si>
  <si>
    <t xml:space="preserve">Культура и кинематография </t>
  </si>
  <si>
    <t>Культура</t>
  </si>
  <si>
    <t xml:space="preserve">Физическая культура и спорт </t>
  </si>
  <si>
    <t xml:space="preserve">Физическая культура 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</si>
  <si>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</si>
  <si>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</si>
  <si>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образования</t>
  </si>
  <si>
    <t>Муниципальная программа "Материально-техническое обеспечение работы муниципального казенного учреждения "ТеплоВодоРесурс" Лысогорского муниципального района"</t>
  </si>
  <si>
    <t>Муниципальная программа "Проведение комплексных кадастровых работ на территории Лысогорского муниципального района на 2022 год"</t>
  </si>
  <si>
    <t>Подпрограмма «Библиотеки» муниципальной программы  Лысогоркого района Саратовской области «Культура Лысогорского района 2022-2024 г."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</si>
  <si>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2022-2024 г." </t>
  </si>
  <si>
    <t>Муниципальная программа «Обеспечение жильем молодых семей».</t>
  </si>
  <si>
    <t>Утвержденные бюджетные назначения на 31 марта 2024 года</t>
  </si>
  <si>
    <t>Кассовое исполнение на 31 марта 2024 года</t>
  </si>
  <si>
    <t>Муниципальная программа "Повышение энергоэффективности и энергосбережения в Лысогорском муниципальном районе Саратовской области на 2024 -2026 годы"."</t>
  </si>
  <si>
    <t>Сведения по исполнению муниципальных  программ по Лысогорскому району на 31 марта 2025 года</t>
  </si>
  <si>
    <t>% исполнения на 31 марта 2024 года</t>
  </si>
  <si>
    <t>Утвержденные бюджетные назначения на 31 марта 2025 года</t>
  </si>
  <si>
    <t>Кассовое исполнение на 31 марта 2025 года</t>
  </si>
  <si>
    <t>% исполнения к исполнению 2024года</t>
  </si>
  <si>
    <t>Муниципальная программа «По предупреждению и ликвидации чрезвычайных ситуаций на территории Лысогорского муниципального района Саратовской области»</t>
  </si>
  <si>
    <t>Муниципальная программа «Обеспечение и содержание муниципального казенного учреждения «Единая  дежурно-диспетчерская  служба Лысогорского  муниципального района Саратовской области»</t>
  </si>
  <si>
    <t>Муниципальная программа «Обеспечение и содержание  муниципального учреждения «Административно-хозяйственное обслуживание»</t>
  </si>
  <si>
    <t>Муниципальная программа «Обеспечение и содержание муниципального учреждения « Централизованная бухгалтерия администрации Лысогорского муниципального района Саратовской области»</t>
  </si>
  <si>
    <t>Муниципальная  программа  «Капитальный ремонт, ремонт и содержание автомобильных дорог общего пользования местного значения  Лысогорского муниципального района»</t>
  </si>
  <si>
    <t>Муниципальная программа "Предоставление транспортных услуг населению и организация транспортного обслуживания населения в границах Лысогорского муниципального района Саратовской области"</t>
  </si>
  <si>
    <t>Транспорт</t>
  </si>
  <si>
    <t>Муниципальная программа «Организация  отдыха, оздоровления и занятости детей и подростков образовательными организациями Лысогорского муниципального района»</t>
  </si>
  <si>
    <t>Комплекс процессных мероприятий «Организация занятости детей»</t>
  </si>
  <si>
    <t>Муниципальный проект  «Развитие инфраструктуры дошкольных образовательных учреждений»</t>
  </si>
  <si>
    <t>Муниципальный проект  «Развитие инфраструктуры учреждений общего и дополнительного образования»</t>
  </si>
  <si>
    <t>Муниципальная программа "Повышение энергоэффективности и энергосбережения в Лысогорском муниципальном районе Саратовской области на 2024-2026 годы."</t>
  </si>
  <si>
    <t>Муниципальная программа «Обеспечение и содержание муниципального казенного учреждения «Эксплуатационно-методическая служба системы образования»</t>
  </si>
  <si>
    <t>Муниципальный проект в рамках регионального проекта "Педагоги и наставники"</t>
  </si>
  <si>
    <t>Муниципальная программа "Централизованная бухгалтерия Управления образования Лысогорского муниципального района Саратовской области"</t>
  </si>
  <si>
    <t>Муниципальная программа Лысогорского района Саратовской области «Культура Лысогорского района.»</t>
  </si>
  <si>
    <t>Комплекс процессных мероприятий «Содействие развитию общего и дополнительного образования». Возмещение стоимости горячего питания обучающихся на дому детей-инвалидов и детей , нуждающихся в длительном лечении  в общеобразовательных учреждениях</t>
  </si>
  <si>
    <t>Муниципальная программа «Развитие физической культуры, спорта и молодежной политики Лысогорского муниципального района».Комплекс процессных мероприятий «Обеспечение деятельности  МБУ "Олимп" р.п. Лысые Горы"»</t>
  </si>
  <si>
    <t>Муниципальная программа «Развитие физической культуры, спорта и молодежной политики Лысогорского муниципального района». Комплекс процессных мероприятий «Массовый спорт»</t>
  </si>
  <si>
    <t>Периодическая печать и издательства</t>
  </si>
  <si>
    <t>Муниципальная программа "МБУ "Редакция районной газеты "Призыв"</t>
  </si>
  <si>
    <t>Муниципальная программа "Предоставление нуждающимся гражданам, проживающим в сельских поселениях Лысогорского муниципального района, жилого помещения по договору социального найма"</t>
  </si>
  <si>
    <t xml:space="preserve">Комплекс процессных мероприятий "Кадровое обеспечение общеобразовательных учреждений".Стипендии, лицам заключившим договор о целевом обучении </t>
  </si>
  <si>
    <t>Охрана семьи и детства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</si>
</sst>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  <numFmt numFmtId="170" formatCode="0;;;@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1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13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6" fontId="10" fillId="3" borderId="9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2" borderId="9" xfId="1" applyNumberFormat="1" applyFont="1" applyFill="1" applyBorder="1" applyAlignment="1" applyProtection="1">
      <alignment wrapText="1"/>
      <protection hidden="1"/>
    </xf>
    <xf numFmtId="10" fontId="10" fillId="2" borderId="13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8" fontId="8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0" fontId="10" fillId="4" borderId="5" xfId="1" applyNumberFormat="1" applyFont="1" applyFill="1" applyBorder="1" applyAlignment="1" applyProtection="1">
      <protection hidden="1"/>
    </xf>
    <xf numFmtId="165" fontId="8" fillId="4" borderId="5" xfId="1" applyNumberFormat="1" applyFont="1" applyFill="1" applyBorder="1" applyAlignment="1" applyProtection="1">
      <protection hidden="1"/>
    </xf>
    <xf numFmtId="165" fontId="10" fillId="4" borderId="5" xfId="1" applyNumberFormat="1" applyFont="1" applyFill="1" applyBorder="1" applyAlignment="1" applyProtection="1">
      <protection hidden="1"/>
    </xf>
    <xf numFmtId="10" fontId="8" fillId="4" borderId="5" xfId="1" applyNumberFormat="1" applyFont="1" applyFill="1" applyBorder="1" applyAlignment="1" applyProtection="1">
      <protection hidden="1"/>
    </xf>
    <xf numFmtId="0" fontId="8" fillId="4" borderId="5" xfId="1" applyNumberFormat="1" applyFont="1" applyFill="1" applyBorder="1" applyAlignment="1" applyProtection="1">
      <protection hidden="1"/>
    </xf>
    <xf numFmtId="166" fontId="9" fillId="4" borderId="9" xfId="1" applyNumberFormat="1" applyFont="1" applyFill="1" applyBorder="1" applyAlignment="1" applyProtection="1">
      <alignment wrapText="1"/>
      <protection hidden="1"/>
    </xf>
    <xf numFmtId="10" fontId="10" fillId="4" borderId="13" xfId="1" applyNumberFormat="1" applyFont="1" applyFill="1" applyBorder="1" applyAlignment="1" applyProtection="1">
      <protection hidden="1"/>
    </xf>
    <xf numFmtId="0" fontId="8" fillId="3" borderId="4" xfId="1" applyNumberFormat="1" applyFont="1" applyFill="1" applyBorder="1" applyAlignment="1" applyProtection="1">
      <protection hidden="1"/>
    </xf>
    <xf numFmtId="164" fontId="8" fillId="3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8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5" xfId="1" applyNumberFormat="1" applyFont="1" applyFill="1" applyBorder="1" applyAlignment="1" applyProtection="1">
      <protection hidden="1"/>
    </xf>
    <xf numFmtId="170" fontId="10" fillId="4" borderId="5" xfId="1" applyNumberFormat="1" applyFont="1" applyFill="1" applyBorder="1" applyAlignment="1" applyProtection="1">
      <protection hidden="1"/>
    </xf>
    <xf numFmtId="170" fontId="8" fillId="2" borderId="5" xfId="1" applyNumberFormat="1" applyFont="1" applyFill="1" applyBorder="1" applyAlignment="1" applyProtection="1">
      <protection hidden="1"/>
    </xf>
    <xf numFmtId="170" fontId="1" fillId="0" borderId="0" xfId="1" applyNumberFormat="1"/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4" fontId="8" fillId="4" borderId="5" xfId="1" applyNumberFormat="1" applyFont="1" applyFill="1" applyBorder="1" applyAlignment="1" applyProtection="1">
      <protection hidden="1"/>
    </xf>
    <xf numFmtId="4" fontId="10" fillId="4" borderId="5" xfId="1" applyNumberFormat="1" applyFont="1" applyFill="1" applyBorder="1" applyAlignment="1" applyProtection="1">
      <protection hidden="1"/>
    </xf>
    <xf numFmtId="4" fontId="8" fillId="2" borderId="5" xfId="1" applyNumberFormat="1" applyFont="1" applyFill="1" applyBorder="1" applyAlignment="1" applyProtection="1">
      <protection hidden="1"/>
    </xf>
    <xf numFmtId="4" fontId="10" fillId="2" borderId="5" xfId="1" applyNumberFormat="1" applyFont="1" applyFill="1" applyBorder="1" applyAlignment="1" applyProtection="1">
      <protection hidden="1"/>
    </xf>
    <xf numFmtId="10" fontId="8" fillId="3" borderId="17" xfId="1" applyNumberFormat="1" applyFont="1" applyFill="1" applyBorder="1" applyAlignment="1" applyProtection="1">
      <protection hidden="1"/>
    </xf>
    <xf numFmtId="10" fontId="8" fillId="2" borderId="13" xfId="1" applyNumberFormat="1" applyFont="1" applyFill="1" applyBorder="1" applyAlignment="1" applyProtection="1">
      <protection hidden="1"/>
    </xf>
    <xf numFmtId="4" fontId="8" fillId="3" borderId="4" xfId="1" applyNumberFormat="1" applyFont="1" applyFill="1" applyBorder="1" applyAlignment="1" applyProtection="1">
      <protection hidden="1"/>
    </xf>
    <xf numFmtId="168" fontId="12" fillId="3" borderId="5" xfId="1" applyNumberFormat="1" applyFont="1" applyFill="1" applyBorder="1" applyAlignment="1" applyProtection="1">
      <protection hidden="1"/>
    </xf>
    <xf numFmtId="167" fontId="12" fillId="3" borderId="5" xfId="1" applyNumberFormat="1" applyFont="1" applyFill="1" applyBorder="1" applyAlignment="1" applyProtection="1">
      <protection hidden="1"/>
    </xf>
    <xf numFmtId="0" fontId="12" fillId="3" borderId="5" xfId="1" applyNumberFormat="1" applyFont="1" applyFill="1" applyBorder="1" applyAlignment="1" applyProtection="1">
      <protection hidden="1"/>
    </xf>
    <xf numFmtId="165" fontId="12" fillId="3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168" fontId="10" fillId="4" borderId="5" xfId="1" applyNumberFormat="1" applyFont="1" applyFill="1" applyBorder="1" applyAlignment="1" applyProtection="1">
      <protection hidden="1"/>
    </xf>
    <xf numFmtId="167" fontId="10" fillId="4" borderId="5" xfId="1" applyNumberFormat="1" applyFont="1" applyFill="1" applyBorder="1" applyAlignment="1" applyProtection="1">
      <protection hidden="1"/>
    </xf>
    <xf numFmtId="167" fontId="10" fillId="2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1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1" xfId="1" applyNumberFormat="1" applyFont="1" applyFill="1" applyBorder="1" applyAlignment="1" applyProtection="1">
      <protection hidden="1"/>
    </xf>
    <xf numFmtId="169" fontId="4" fillId="0" borderId="8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0" xfId="1" applyNumberFormat="1" applyFont="1" applyFill="1" applyBorder="1" applyAlignment="1" applyProtection="1">
      <protection hidden="1"/>
    </xf>
    <xf numFmtId="169" fontId="4" fillId="0" borderId="18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0" fontId="8" fillId="3" borderId="16" xfId="1" applyNumberFormat="1" applyFont="1" applyFill="1" applyBorder="1" applyAlignment="1" applyProtection="1">
      <alignment horizontal="right" wrapText="1"/>
      <protection hidden="1"/>
    </xf>
    <xf numFmtId="0" fontId="8" fillId="3" borderId="4" xfId="1" applyNumberFormat="1" applyFont="1" applyFill="1" applyBorder="1" applyAlignment="1" applyProtection="1">
      <alignment horizontal="right" wrapText="1"/>
      <protection hidden="1"/>
    </xf>
    <xf numFmtId="0" fontId="7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center" vertical="center"/>
      <protection hidden="1"/>
    </xf>
    <xf numFmtId="0" fontId="7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167" fontId="8" fillId="0" borderId="5" xfId="1" applyNumberFormat="1" applyFont="1" applyFill="1" applyBorder="1" applyAlignment="1" applyProtection="1">
      <protection hidden="1"/>
    </xf>
    <xf numFmtId="0" fontId="10" fillId="0" borderId="5" xfId="1" applyNumberFormat="1" applyFont="1" applyFill="1" applyBorder="1" applyAlignment="1" applyProtection="1">
      <protection hidden="1"/>
    </xf>
    <xf numFmtId="4" fontId="8" fillId="0" borderId="5" xfId="1" applyNumberFormat="1" applyFont="1" applyFill="1" applyBorder="1" applyAlignment="1" applyProtection="1">
      <protection hidden="1"/>
    </xf>
    <xf numFmtId="10" fontId="8" fillId="0" borderId="5" xfId="1" applyNumberFormat="1" applyFont="1" applyFill="1" applyBorder="1" applyAlignment="1" applyProtection="1">
      <protection hidden="1"/>
    </xf>
    <xf numFmtId="0" fontId="1" fillId="0" borderId="0" xfId="1" applyFill="1"/>
    <xf numFmtId="168" fontId="10" fillId="0" borderId="5" xfId="1" applyNumberFormat="1" applyFont="1" applyFill="1" applyBorder="1" applyAlignment="1" applyProtection="1">
      <protection hidden="1"/>
    </xf>
    <xf numFmtId="166" fontId="10" fillId="0" borderId="9" xfId="1" applyNumberFormat="1" applyFont="1" applyFill="1" applyBorder="1" applyAlignment="1" applyProtection="1">
      <alignment wrapText="1"/>
      <protection hidden="1"/>
    </xf>
    <xf numFmtId="0" fontId="1" fillId="2" borderId="3" xfId="1" applyNumberFormat="1" applyFont="1" applyFill="1" applyBorder="1" applyAlignment="1" applyProtection="1">
      <protection hidden="1"/>
    </xf>
    <xf numFmtId="169" fontId="4" fillId="2" borderId="6" xfId="1" applyNumberFormat="1" applyFont="1" applyFill="1" applyBorder="1" applyAlignment="1" applyProtection="1">
      <protection hidden="1"/>
    </xf>
    <xf numFmtId="169" fontId="4" fillId="2" borderId="11" xfId="1" applyNumberFormat="1" applyFont="1" applyFill="1" applyBorder="1" applyAlignment="1" applyProtection="1">
      <protection hidden="1"/>
    </xf>
    <xf numFmtId="0" fontId="1" fillId="2" borderId="0" xfId="1" applyFill="1"/>
    <xf numFmtId="4" fontId="10" fillId="0" borderId="5" xfId="1" applyNumberFormat="1" applyFont="1" applyFill="1" applyBorder="1" applyAlignment="1" applyProtection="1">
      <protection hidden="1"/>
    </xf>
    <xf numFmtId="10" fontId="10" fillId="0" borderId="13" xfId="1" applyNumberFormat="1" applyFont="1" applyFill="1" applyBorder="1" applyAlignment="1" applyProtection="1">
      <protection hidden="1"/>
    </xf>
    <xf numFmtId="167" fontId="10" fillId="0" borderId="5" xfId="1" applyNumberFormat="1" applyFont="1" applyFill="1" applyBorder="1" applyAlignment="1" applyProtection="1">
      <protection hidden="1"/>
    </xf>
    <xf numFmtId="10" fontId="10" fillId="0" borderId="5" xfId="1" applyNumberFormat="1" applyFont="1" applyFill="1" applyBorder="1" applyAlignment="1" applyProtection="1">
      <protection hidden="1"/>
    </xf>
    <xf numFmtId="169" fontId="2" fillId="0" borderId="18" xfId="1" applyNumberFormat="1" applyFont="1" applyFill="1" applyBorder="1" applyAlignment="1" applyProtection="1">
      <protection hidden="1"/>
    </xf>
    <xf numFmtId="169" fontId="2" fillId="0" borderId="1" xfId="1" applyNumberFormat="1" applyFont="1" applyFill="1" applyBorder="1" applyAlignment="1" applyProtection="1">
      <protection hidden="1"/>
    </xf>
    <xf numFmtId="166" fontId="10" fillId="3" borderId="21" xfId="1" applyNumberFormat="1" applyFont="1" applyFill="1" applyBorder="1" applyAlignment="1" applyProtection="1">
      <alignment wrapText="1"/>
      <protection hidden="1"/>
    </xf>
    <xf numFmtId="168" fontId="10" fillId="3" borderId="22" xfId="1" applyNumberFormat="1" applyFont="1" applyFill="1" applyBorder="1" applyAlignment="1" applyProtection="1">
      <protection hidden="1"/>
    </xf>
    <xf numFmtId="167" fontId="10" fillId="3" borderId="22" xfId="1" applyNumberFormat="1" applyFont="1" applyFill="1" applyBorder="1" applyAlignment="1" applyProtection="1">
      <protection hidden="1"/>
    </xf>
    <xf numFmtId="0" fontId="10" fillId="3" borderId="22" xfId="1" applyNumberFormat="1" applyFont="1" applyFill="1" applyBorder="1" applyAlignment="1" applyProtection="1">
      <protection hidden="1"/>
    </xf>
    <xf numFmtId="165" fontId="10" fillId="3" borderId="22" xfId="1" applyNumberFormat="1" applyFont="1" applyFill="1" applyBorder="1" applyAlignment="1" applyProtection="1">
      <protection hidden="1"/>
    </xf>
    <xf numFmtId="10" fontId="10" fillId="4" borderId="5" xfId="1" applyNumberFormat="1" applyFont="1" applyFill="1" applyBorder="1" applyAlignment="1" applyProtection="1">
      <protection hidden="1"/>
    </xf>
    <xf numFmtId="165" fontId="10" fillId="0" borderId="5" xfId="1" applyNumberFormat="1" applyFont="1" applyFill="1" applyBorder="1" applyAlignment="1" applyProtection="1">
      <protection hidden="1"/>
    </xf>
    <xf numFmtId="0" fontId="8" fillId="0" borderId="5" xfId="1" applyNumberFormat="1" applyFont="1" applyFill="1" applyBorder="1" applyAlignment="1" applyProtection="1">
      <protection hidden="1"/>
    </xf>
    <xf numFmtId="165" fontId="8" fillId="0" borderId="5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6"/>
  <sheetViews>
    <sheetView showGridLines="0" showZeros="0" tabSelected="1" zoomScale="110" zoomScaleNormal="110" workbookViewId="0">
      <pane xSplit="14" ySplit="9" topLeftCell="O63" activePane="bottomRight" state="frozen"/>
      <selection pane="topRight" activeCell="O1" sqref="O1"/>
      <selection pane="bottomLeft" activeCell="A10" sqref="A10"/>
      <selection pane="bottomRight" activeCell="Y40" sqref="Y40"/>
    </sheetView>
  </sheetViews>
  <sheetFormatPr defaultColWidth="9.140625" defaultRowHeight="12.75" outlineLevelRow="1" x14ac:dyDescent="0.2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4.28515625" style="1" customWidth="1"/>
    <col min="24" max="24" width="0" style="1" hidden="1" customWidth="1"/>
    <col min="25" max="25" width="14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 t="s">
        <v>5</v>
      </c>
      <c r="X1" s="35"/>
      <c r="Y1" s="35"/>
      <c r="Z1" s="35"/>
      <c r="AA1" s="36"/>
      <c r="AB1" s="36"/>
    </row>
    <row r="2" spans="1:28" ht="12.75" customHeight="1" x14ac:dyDescent="0.2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5"/>
      <c r="M2" s="35"/>
      <c r="N2" s="35"/>
      <c r="O2" s="35"/>
      <c r="P2" s="35"/>
      <c r="Q2" s="35"/>
      <c r="R2" s="35"/>
      <c r="S2" s="35"/>
      <c r="T2" s="35"/>
      <c r="U2" s="36"/>
      <c r="V2" s="35"/>
      <c r="W2" s="35" t="s">
        <v>5</v>
      </c>
      <c r="X2" s="36"/>
      <c r="Y2" s="36"/>
      <c r="Z2" s="36"/>
      <c r="AA2" s="36"/>
      <c r="AB2" s="36"/>
    </row>
    <row r="3" spans="1:28" ht="1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37"/>
      <c r="M3" s="37"/>
      <c r="N3" s="37"/>
      <c r="O3" s="37"/>
      <c r="P3" s="37"/>
      <c r="Q3" s="37"/>
      <c r="R3" s="37"/>
      <c r="S3" s="37"/>
      <c r="T3" s="37"/>
      <c r="U3" s="38"/>
      <c r="V3" s="37"/>
      <c r="W3" s="37"/>
      <c r="X3" s="37"/>
      <c r="Y3" s="38"/>
      <c r="Z3" s="35"/>
      <c r="AA3" s="36"/>
      <c r="AB3" s="36"/>
    </row>
    <row r="4" spans="1:28" ht="15" customHeight="1" x14ac:dyDescent="0.25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37"/>
      <c r="M4" s="37"/>
      <c r="N4" s="37"/>
      <c r="O4" s="37"/>
      <c r="P4" s="37"/>
      <c r="Q4" s="37"/>
      <c r="R4" s="37"/>
      <c r="S4" s="37"/>
      <c r="T4" s="37"/>
      <c r="U4" s="38"/>
      <c r="V4" s="37"/>
      <c r="W4" s="37"/>
      <c r="X4" s="37"/>
      <c r="Y4" s="38"/>
      <c r="Z4" s="35"/>
      <c r="AA4" s="36"/>
      <c r="AB4" s="36"/>
    </row>
    <row r="5" spans="1:28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30" t="s">
        <v>48</v>
      </c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</row>
    <row r="6" spans="1:28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6"/>
      <c r="AA6" s="36"/>
      <c r="AB6" s="36"/>
    </row>
    <row r="7" spans="1:28" ht="15" customHeight="1" thickBo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2"/>
      <c r="L7" s="39"/>
      <c r="M7" s="39"/>
      <c r="N7" s="39"/>
      <c r="O7" s="39"/>
      <c r="P7" s="38"/>
      <c r="Q7" s="39"/>
      <c r="R7" s="39"/>
      <c r="S7" s="39"/>
      <c r="T7" s="39"/>
      <c r="U7" s="40"/>
      <c r="V7" s="39"/>
      <c r="W7" s="39"/>
      <c r="X7" s="39"/>
      <c r="Y7" s="40"/>
      <c r="Z7" s="40"/>
      <c r="AA7" s="36"/>
      <c r="AB7" s="36"/>
    </row>
    <row r="8" spans="1:28" ht="17.25" customHeight="1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31" t="s">
        <v>25</v>
      </c>
      <c r="M8" s="126" t="s">
        <v>24</v>
      </c>
      <c r="N8" s="126" t="s">
        <v>23</v>
      </c>
      <c r="O8" s="126"/>
      <c r="P8" s="41" t="s">
        <v>22</v>
      </c>
      <c r="Q8" s="126" t="s">
        <v>45</v>
      </c>
      <c r="R8" s="41"/>
      <c r="S8" s="126" t="s">
        <v>46</v>
      </c>
      <c r="T8" s="126" t="s">
        <v>21</v>
      </c>
      <c r="U8" s="126" t="s">
        <v>49</v>
      </c>
      <c r="V8" s="126" t="s">
        <v>20</v>
      </c>
      <c r="W8" s="126" t="s">
        <v>50</v>
      </c>
      <c r="X8" s="41"/>
      <c r="Y8" s="126" t="s">
        <v>51</v>
      </c>
      <c r="Z8" s="126" t="s">
        <v>21</v>
      </c>
      <c r="AA8" s="126" t="s">
        <v>26</v>
      </c>
      <c r="AB8" s="128" t="s">
        <v>52</v>
      </c>
    </row>
    <row r="9" spans="1:28" ht="57" customHeight="1" thickBo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32"/>
      <c r="M9" s="127"/>
      <c r="N9" s="127"/>
      <c r="O9" s="127"/>
      <c r="P9" s="42"/>
      <c r="Q9" s="127"/>
      <c r="R9" s="42"/>
      <c r="S9" s="127"/>
      <c r="T9" s="127"/>
      <c r="U9" s="127"/>
      <c r="V9" s="127"/>
      <c r="W9" s="127"/>
      <c r="X9" s="42"/>
      <c r="Y9" s="127"/>
      <c r="Z9" s="127"/>
      <c r="AA9" s="127"/>
      <c r="AB9" s="129"/>
    </row>
    <row r="10" spans="1:28" ht="15.75" customHeight="1" thickBo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74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6"/>
    </row>
    <row r="11" spans="1:28" ht="26.25" customHeight="1" x14ac:dyDescent="0.2">
      <c r="A11" s="10"/>
      <c r="B11" s="119">
        <v>1</v>
      </c>
      <c r="C11" s="120"/>
      <c r="D11" s="120"/>
      <c r="E11" s="120"/>
      <c r="F11" s="120"/>
      <c r="G11" s="120"/>
      <c r="H11" s="120"/>
      <c r="I11" s="120"/>
      <c r="J11" s="120"/>
      <c r="K11" s="120"/>
      <c r="L11" s="69" t="s">
        <v>19</v>
      </c>
      <c r="M11" s="62">
        <v>1</v>
      </c>
      <c r="N11" s="62">
        <v>0</v>
      </c>
      <c r="O11" s="63">
        <v>0</v>
      </c>
      <c r="P11" s="64"/>
      <c r="Q11" s="85">
        <f>Q12</f>
        <v>23580113.850000001</v>
      </c>
      <c r="R11" s="86"/>
      <c r="S11" s="85">
        <f>S12</f>
        <v>5417755.9400000004</v>
      </c>
      <c r="T11" s="86"/>
      <c r="U11" s="85">
        <f t="shared" ref="U11:U68" si="0">IFERROR(S11/Q11,0)</f>
        <v>0.22975953273440197</v>
      </c>
      <c r="V11" s="78"/>
      <c r="W11" s="85">
        <f>W12</f>
        <v>29434940</v>
      </c>
      <c r="X11" s="86"/>
      <c r="Y11" s="85">
        <f>Y12</f>
        <v>6697805.2999999998</v>
      </c>
      <c r="Z11" s="66"/>
      <c r="AA11" s="67">
        <f t="shared" ref="AA11:AB68" si="1">IFERROR(Y11/W11,0)</f>
        <v>0.22754608298844842</v>
      </c>
      <c r="AB11" s="70">
        <f t="shared" ref="AB11:AB68" si="2">IFERROR(Y11/S11,0)</f>
        <v>1.2362692919681426</v>
      </c>
    </row>
    <row r="12" spans="1:28" ht="28.5" customHeight="1" x14ac:dyDescent="0.2">
      <c r="A12" s="10"/>
      <c r="B12" s="117">
        <v>13</v>
      </c>
      <c r="C12" s="118"/>
      <c r="D12" s="118"/>
      <c r="E12" s="118"/>
      <c r="F12" s="118"/>
      <c r="G12" s="118"/>
      <c r="H12" s="118"/>
      <c r="I12" s="118"/>
      <c r="J12" s="118"/>
      <c r="K12" s="118"/>
      <c r="L12" s="57" t="s">
        <v>18</v>
      </c>
      <c r="M12" s="52">
        <v>1</v>
      </c>
      <c r="N12" s="52">
        <v>13</v>
      </c>
      <c r="O12" s="53">
        <v>0</v>
      </c>
      <c r="P12" s="54"/>
      <c r="Q12" s="87">
        <f>Q13+Q14</f>
        <v>23580113.850000001</v>
      </c>
      <c r="R12" s="87" t="e">
        <f>R13+R14+#REF!</f>
        <v>#REF!</v>
      </c>
      <c r="S12" s="87">
        <f>S13+S14</f>
        <v>5417755.9400000004</v>
      </c>
      <c r="T12" s="87"/>
      <c r="U12" s="87">
        <f t="shared" si="0"/>
        <v>0.22975953273440197</v>
      </c>
      <c r="V12" s="79"/>
      <c r="W12" s="87">
        <f>W13+W14</f>
        <v>29434940</v>
      </c>
      <c r="X12" s="87"/>
      <c r="Y12" s="87">
        <f>Y13+Y14</f>
        <v>6697805.2999999998</v>
      </c>
      <c r="Z12" s="50"/>
      <c r="AA12" s="51">
        <f t="shared" si="1"/>
        <v>0.22754608298844842</v>
      </c>
      <c r="AB12" s="58">
        <f t="shared" si="2"/>
        <v>1.2362692919681426</v>
      </c>
    </row>
    <row r="13" spans="1:28" ht="53.25" customHeight="1" x14ac:dyDescent="0.2">
      <c r="A13" s="10"/>
      <c r="B13" s="81"/>
      <c r="C13" s="82"/>
      <c r="D13" s="82"/>
      <c r="E13" s="82"/>
      <c r="F13" s="82"/>
      <c r="G13" s="82"/>
      <c r="H13" s="82"/>
      <c r="I13" s="82"/>
      <c r="J13" s="82"/>
      <c r="K13" s="82"/>
      <c r="L13" s="49" t="s">
        <v>55</v>
      </c>
      <c r="M13" s="46">
        <v>1</v>
      </c>
      <c r="N13" s="46">
        <v>13</v>
      </c>
      <c r="O13" s="47"/>
      <c r="P13" s="48"/>
      <c r="Q13" s="45">
        <v>17187498.27</v>
      </c>
      <c r="R13" s="45"/>
      <c r="S13" s="45">
        <v>3852700.97</v>
      </c>
      <c r="T13" s="45"/>
      <c r="U13" s="43">
        <f t="shared" ref="U13:U14" si="3">IFERROR(S13/Q13,0)</f>
        <v>0.22415716990789261</v>
      </c>
      <c r="V13" s="45"/>
      <c r="W13" s="45">
        <v>21048447</v>
      </c>
      <c r="X13" s="45"/>
      <c r="Y13" s="45">
        <v>4815783.8499999996</v>
      </c>
      <c r="Z13" s="45"/>
      <c r="AA13" s="43">
        <f t="shared" ref="AA13:AA14" si="4">IFERROR(Y13/W13,0)</f>
        <v>0.22879520992688912</v>
      </c>
      <c r="AB13" s="44">
        <f t="shared" ref="AB13:AB14" si="5">IFERROR(Y13/S13,0)</f>
        <v>1.2499760265588429</v>
      </c>
    </row>
    <row r="14" spans="1:28" ht="66" customHeight="1" x14ac:dyDescent="0.2">
      <c r="A14" s="10"/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49" t="s">
        <v>56</v>
      </c>
      <c r="M14" s="46">
        <v>1</v>
      </c>
      <c r="N14" s="46">
        <v>13</v>
      </c>
      <c r="O14" s="47"/>
      <c r="P14" s="48"/>
      <c r="Q14" s="45">
        <v>6392615.5800000001</v>
      </c>
      <c r="R14" s="45"/>
      <c r="S14" s="45">
        <v>1565054.97</v>
      </c>
      <c r="T14" s="45"/>
      <c r="U14" s="43">
        <f t="shared" si="3"/>
        <v>0.24482231887937175</v>
      </c>
      <c r="V14" s="45"/>
      <c r="W14" s="45">
        <v>8386493</v>
      </c>
      <c r="X14" s="45"/>
      <c r="Y14" s="45">
        <v>1882021.45</v>
      </c>
      <c r="Z14" s="45"/>
      <c r="AA14" s="43">
        <f t="shared" si="4"/>
        <v>0.22441102019640391</v>
      </c>
      <c r="AB14" s="44">
        <f t="shared" si="5"/>
        <v>1.2025273783194976</v>
      </c>
    </row>
    <row r="15" spans="1:28" ht="24" x14ac:dyDescent="0.2">
      <c r="A15" s="10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69" t="s">
        <v>37</v>
      </c>
      <c r="M15" s="62">
        <v>3</v>
      </c>
      <c r="N15" s="62"/>
      <c r="O15" s="63"/>
      <c r="P15" s="64"/>
      <c r="Q15" s="85">
        <f>Q16</f>
        <v>2573730.62</v>
      </c>
      <c r="R15" s="86"/>
      <c r="S15" s="85">
        <f>S16</f>
        <v>515440.88</v>
      </c>
      <c r="T15" s="66"/>
      <c r="U15" s="67">
        <f t="shared" ref="U15:U18" si="6">IFERROR(S15/Q15,0)</f>
        <v>0.20026994122640543</v>
      </c>
      <c r="V15" s="66"/>
      <c r="W15" s="85">
        <f>W16</f>
        <v>3814249</v>
      </c>
      <c r="X15" s="85">
        <f t="shared" ref="X15:Y15" si="7">X16</f>
        <v>0</v>
      </c>
      <c r="Y15" s="85">
        <f t="shared" si="7"/>
        <v>615118.51</v>
      </c>
      <c r="Z15" s="66"/>
      <c r="AA15" s="67">
        <f t="shared" ref="AA15:AA18" si="8">IFERROR(Y15/W15,0)</f>
        <v>0.16126857737919051</v>
      </c>
      <c r="AB15" s="70">
        <f t="shared" ref="AB15:AB18" si="9">IFERROR(Y15/S15,0)</f>
        <v>1.1933832450386939</v>
      </c>
    </row>
    <row r="16" spans="1:28" ht="48" x14ac:dyDescent="0.2">
      <c r="A16" s="10"/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57" t="s">
        <v>38</v>
      </c>
      <c r="M16" s="52">
        <v>3</v>
      </c>
      <c r="N16" s="52">
        <v>9</v>
      </c>
      <c r="O16" s="53"/>
      <c r="P16" s="55"/>
      <c r="Q16" s="87">
        <f>Q17+Q18</f>
        <v>2573730.62</v>
      </c>
      <c r="R16" s="87">
        <f t="shared" ref="R16:S16" si="10">R17+R18</f>
        <v>0</v>
      </c>
      <c r="S16" s="87">
        <f t="shared" si="10"/>
        <v>515440.88</v>
      </c>
      <c r="T16" s="56"/>
      <c r="U16" s="51">
        <f t="shared" si="6"/>
        <v>0.20026994122640543</v>
      </c>
      <c r="V16" s="56"/>
      <c r="W16" s="87">
        <f>W17+W18</f>
        <v>3814249</v>
      </c>
      <c r="X16" s="87">
        <f t="shared" ref="X16:Y16" si="11">X17+X18</f>
        <v>0</v>
      </c>
      <c r="Y16" s="87">
        <f t="shared" si="11"/>
        <v>615118.51</v>
      </c>
      <c r="Z16" s="56"/>
      <c r="AA16" s="51">
        <f t="shared" si="8"/>
        <v>0.16126857737919051</v>
      </c>
      <c r="AB16" s="58">
        <f t="shared" si="9"/>
        <v>1.1933832450386939</v>
      </c>
    </row>
    <row r="17" spans="1:28" ht="62.25" customHeight="1" x14ac:dyDescent="0.2">
      <c r="A17" s="10"/>
      <c r="B17" s="96"/>
      <c r="C17" s="97"/>
      <c r="D17" s="97"/>
      <c r="E17" s="97"/>
      <c r="F17" s="97"/>
      <c r="G17" s="97"/>
      <c r="H17" s="97"/>
      <c r="I17" s="97"/>
      <c r="J17" s="97"/>
      <c r="K17" s="97"/>
      <c r="L17" s="49" t="s">
        <v>54</v>
      </c>
      <c r="M17" s="46">
        <v>3</v>
      </c>
      <c r="N17" s="46">
        <v>9</v>
      </c>
      <c r="O17" s="47"/>
      <c r="P17" s="48"/>
      <c r="Q17" s="45">
        <v>1913730.62</v>
      </c>
      <c r="R17" s="45"/>
      <c r="S17" s="45">
        <v>425440.88</v>
      </c>
      <c r="T17" s="45"/>
      <c r="U17" s="43">
        <f t="shared" si="6"/>
        <v>0.22230969999319966</v>
      </c>
      <c r="V17" s="45"/>
      <c r="W17" s="45">
        <v>2954499</v>
      </c>
      <c r="X17" s="45"/>
      <c r="Y17" s="45">
        <v>615118.51</v>
      </c>
      <c r="Z17" s="45"/>
      <c r="AA17" s="43">
        <f t="shared" si="8"/>
        <v>0.20819723073184321</v>
      </c>
      <c r="AB17" s="44">
        <f t="shared" si="9"/>
        <v>1.4458378094742566</v>
      </c>
    </row>
    <row r="18" spans="1:28" ht="62.25" customHeight="1" x14ac:dyDescent="0.2">
      <c r="A18" s="10"/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49" t="s">
        <v>53</v>
      </c>
      <c r="M18" s="46">
        <v>3</v>
      </c>
      <c r="N18" s="46">
        <v>9</v>
      </c>
      <c r="O18" s="47"/>
      <c r="P18" s="48"/>
      <c r="Q18" s="45">
        <v>660000</v>
      </c>
      <c r="R18" s="45"/>
      <c r="S18" s="45">
        <v>90000</v>
      </c>
      <c r="T18" s="45"/>
      <c r="U18" s="43">
        <f t="shared" si="6"/>
        <v>0.13636363636363635</v>
      </c>
      <c r="V18" s="45"/>
      <c r="W18" s="45">
        <v>859750</v>
      </c>
      <c r="X18" s="45"/>
      <c r="Y18" s="45">
        <v>0</v>
      </c>
      <c r="Z18" s="45"/>
      <c r="AA18" s="43">
        <f t="shared" si="8"/>
        <v>0</v>
      </c>
      <c r="AB18" s="44">
        <f t="shared" si="9"/>
        <v>0</v>
      </c>
    </row>
    <row r="19" spans="1:28" ht="21" customHeight="1" x14ac:dyDescent="0.2">
      <c r="A19" s="10"/>
      <c r="B19" s="115">
        <v>4</v>
      </c>
      <c r="C19" s="116"/>
      <c r="D19" s="116"/>
      <c r="E19" s="116"/>
      <c r="F19" s="116"/>
      <c r="G19" s="116"/>
      <c r="H19" s="116"/>
      <c r="I19" s="116"/>
      <c r="J19" s="116"/>
      <c r="K19" s="116"/>
      <c r="L19" s="69" t="s">
        <v>17</v>
      </c>
      <c r="M19" s="62">
        <v>4</v>
      </c>
      <c r="N19" s="62">
        <v>0</v>
      </c>
      <c r="O19" s="63">
        <v>0</v>
      </c>
      <c r="P19" s="64"/>
      <c r="Q19" s="85">
        <f>Q21+Q22+Q20</f>
        <v>57359125.689999998</v>
      </c>
      <c r="R19" s="85">
        <f t="shared" ref="R19:S19" si="12">R21+R22+R20</f>
        <v>0</v>
      </c>
      <c r="S19" s="85">
        <f t="shared" si="12"/>
        <v>1098861.9099999999</v>
      </c>
      <c r="T19" s="66"/>
      <c r="U19" s="67">
        <f t="shared" si="0"/>
        <v>1.9157577748636703E-2</v>
      </c>
      <c r="V19" s="66"/>
      <c r="W19" s="85">
        <f>W21+W22+W20</f>
        <v>20514195.129999999</v>
      </c>
      <c r="X19" s="85">
        <f t="shared" ref="X19:Y19" si="13">X21+X22+X20</f>
        <v>0</v>
      </c>
      <c r="Y19" s="85">
        <f t="shared" si="13"/>
        <v>4424048.5299999993</v>
      </c>
      <c r="Z19" s="66"/>
      <c r="AA19" s="67">
        <f t="shared" si="1"/>
        <v>0.21565791404266513</v>
      </c>
      <c r="AB19" s="70">
        <f t="shared" si="2"/>
        <v>4.0260277380985929</v>
      </c>
    </row>
    <row r="20" spans="1:28" s="143" customFormat="1" ht="21" customHeight="1" x14ac:dyDescent="0.2">
      <c r="A20" s="140"/>
      <c r="B20" s="141"/>
      <c r="C20" s="142"/>
      <c r="D20" s="142"/>
      <c r="E20" s="142"/>
      <c r="F20" s="142"/>
      <c r="G20" s="142"/>
      <c r="H20" s="142"/>
      <c r="I20" s="142"/>
      <c r="J20" s="142"/>
      <c r="K20" s="142"/>
      <c r="L20" s="57" t="s">
        <v>59</v>
      </c>
      <c r="M20" s="52">
        <v>4</v>
      </c>
      <c r="N20" s="52">
        <v>8</v>
      </c>
      <c r="O20" s="53"/>
      <c r="P20" s="55"/>
      <c r="Q20" s="87"/>
      <c r="R20" s="87"/>
      <c r="S20" s="87"/>
      <c r="T20" s="56"/>
      <c r="U20" s="51">
        <f t="shared" si="0"/>
        <v>0</v>
      </c>
      <c r="V20" s="56"/>
      <c r="W20" s="87">
        <f>W23</f>
        <v>617813.38</v>
      </c>
      <c r="X20" s="87">
        <f t="shared" ref="X20:Y20" si="14">X23</f>
        <v>0</v>
      </c>
      <c r="Y20" s="87">
        <f t="shared" si="14"/>
        <v>11974.64</v>
      </c>
      <c r="Z20" s="56"/>
      <c r="AA20" s="51">
        <f t="shared" si="1"/>
        <v>1.9382293080153101E-2</v>
      </c>
      <c r="AB20" s="58">
        <f t="shared" si="2"/>
        <v>0</v>
      </c>
    </row>
    <row r="21" spans="1:28" s="30" customFormat="1" ht="20.25" customHeight="1" x14ac:dyDescent="0.2">
      <c r="A21" s="27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57" t="s">
        <v>27</v>
      </c>
      <c r="M21" s="52">
        <v>4</v>
      </c>
      <c r="N21" s="52">
        <v>9</v>
      </c>
      <c r="O21" s="53"/>
      <c r="P21" s="55"/>
      <c r="Q21" s="87">
        <f>Q24</f>
        <v>46844725.689999998</v>
      </c>
      <c r="R21" s="88"/>
      <c r="S21" s="87">
        <f>S24+S30</f>
        <v>1098861.9099999999</v>
      </c>
      <c r="T21" s="56"/>
      <c r="U21" s="51">
        <f t="shared" si="0"/>
        <v>2.3457537509597913E-2</v>
      </c>
      <c r="V21" s="56"/>
      <c r="W21" s="87">
        <f>W24</f>
        <v>19896381.75</v>
      </c>
      <c r="X21" s="87">
        <f>X24+X30</f>
        <v>0</v>
      </c>
      <c r="Y21" s="87">
        <f>Y24+Y30</f>
        <v>4412073.8899999997</v>
      </c>
      <c r="Z21" s="56"/>
      <c r="AA21" s="51">
        <f t="shared" si="1"/>
        <v>0.22175257518870231</v>
      </c>
      <c r="AB21" s="58">
        <f t="shared" si="2"/>
        <v>4.0151304270797779</v>
      </c>
    </row>
    <row r="22" spans="1:28" s="30" customFormat="1" ht="28.5" customHeight="1" x14ac:dyDescent="0.2">
      <c r="A22" s="27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57" t="s">
        <v>16</v>
      </c>
      <c r="M22" s="52">
        <v>4</v>
      </c>
      <c r="N22" s="52">
        <v>12</v>
      </c>
      <c r="O22" s="53"/>
      <c r="P22" s="55"/>
      <c r="Q22" s="87">
        <f>Q30</f>
        <v>10514400</v>
      </c>
      <c r="R22" s="87">
        <f t="shared" ref="R22:S22" si="15">R30</f>
        <v>0</v>
      </c>
      <c r="S22" s="87">
        <f t="shared" si="15"/>
        <v>0</v>
      </c>
      <c r="T22" s="87" t="e">
        <f>#REF!+T30</f>
        <v>#REF!</v>
      </c>
      <c r="U22" s="51">
        <f t="shared" si="0"/>
        <v>0</v>
      </c>
      <c r="V22" s="87" t="e">
        <f>#REF!+V30</f>
        <v>#REF!</v>
      </c>
      <c r="W22" s="87">
        <f>W30</f>
        <v>0</v>
      </c>
      <c r="X22" s="87">
        <f t="shared" ref="X22:Y22" si="16">X30</f>
        <v>0</v>
      </c>
      <c r="Y22" s="87">
        <f t="shared" si="16"/>
        <v>0</v>
      </c>
      <c r="Z22" s="87" t="e">
        <f>#REF!+Z30</f>
        <v>#REF!</v>
      </c>
      <c r="AA22" s="51">
        <f t="shared" si="1"/>
        <v>0</v>
      </c>
      <c r="AB22" s="58">
        <f t="shared" si="2"/>
        <v>0</v>
      </c>
    </row>
    <row r="23" spans="1:28" s="137" customFormat="1" ht="63" customHeight="1" x14ac:dyDescent="0.2">
      <c r="A23" s="10"/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39" t="s">
        <v>58</v>
      </c>
      <c r="M23" s="138">
        <v>4</v>
      </c>
      <c r="N23" s="138">
        <v>8</v>
      </c>
      <c r="O23" s="133"/>
      <c r="P23" s="134"/>
      <c r="Q23" s="144"/>
      <c r="R23" s="144"/>
      <c r="S23" s="144"/>
      <c r="T23" s="135"/>
      <c r="U23" s="136">
        <f t="shared" si="0"/>
        <v>0</v>
      </c>
      <c r="V23" s="135"/>
      <c r="W23" s="144">
        <v>617813.38</v>
      </c>
      <c r="X23" s="144"/>
      <c r="Y23" s="144">
        <v>11974.64</v>
      </c>
      <c r="Z23" s="135"/>
      <c r="AA23" s="136">
        <f t="shared" si="1"/>
        <v>1.9382293080153101E-2</v>
      </c>
      <c r="AB23" s="145">
        <f t="shared" si="2"/>
        <v>0</v>
      </c>
    </row>
    <row r="24" spans="1:28" s="30" customFormat="1" ht="52.5" customHeight="1" x14ac:dyDescent="0.2">
      <c r="A24" s="27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49" t="s">
        <v>57</v>
      </c>
      <c r="M24" s="46">
        <v>4</v>
      </c>
      <c r="N24" s="46">
        <v>9</v>
      </c>
      <c r="O24" s="47"/>
      <c r="P24" s="48"/>
      <c r="Q24" s="45">
        <v>46844725.689999998</v>
      </c>
      <c r="R24" s="45"/>
      <c r="S24" s="45">
        <v>1098861.9099999999</v>
      </c>
      <c r="T24" s="45"/>
      <c r="U24" s="147">
        <f t="shared" si="0"/>
        <v>2.3457537509597913E-2</v>
      </c>
      <c r="V24" s="45"/>
      <c r="W24" s="45">
        <v>19896381.75</v>
      </c>
      <c r="X24" s="45"/>
      <c r="Y24" s="45">
        <v>4412073.8899999997</v>
      </c>
      <c r="Z24" s="45"/>
      <c r="AA24" s="147">
        <f t="shared" si="1"/>
        <v>0.22175257518870231</v>
      </c>
      <c r="AB24" s="145">
        <f t="shared" si="2"/>
        <v>4.0151304270797779</v>
      </c>
    </row>
    <row r="25" spans="1:28" ht="35.25" hidden="1" customHeight="1" outlineLevel="1" x14ac:dyDescent="0.2">
      <c r="A25" s="10"/>
      <c r="B25" s="117">
        <v>12</v>
      </c>
      <c r="C25" s="118"/>
      <c r="D25" s="118"/>
      <c r="E25" s="118"/>
      <c r="F25" s="118"/>
      <c r="G25" s="118"/>
      <c r="H25" s="118"/>
      <c r="I25" s="118"/>
      <c r="J25" s="118"/>
      <c r="K25" s="118"/>
      <c r="L25" s="57" t="s">
        <v>16</v>
      </c>
      <c r="M25" s="52">
        <v>4</v>
      </c>
      <c r="N25" s="52">
        <v>12</v>
      </c>
      <c r="O25" s="53">
        <v>0</v>
      </c>
      <c r="P25" s="54"/>
      <c r="Q25" s="87">
        <f>Q26</f>
        <v>0</v>
      </c>
      <c r="R25" s="79"/>
      <c r="S25" s="79">
        <f>S26</f>
        <v>0</v>
      </c>
      <c r="T25" s="50"/>
      <c r="U25" s="136">
        <f t="shared" si="0"/>
        <v>0</v>
      </c>
      <c r="V25" s="50"/>
      <c r="W25" s="87">
        <f>W26</f>
        <v>0</v>
      </c>
      <c r="X25" s="79"/>
      <c r="Y25" s="79">
        <f>Y26</f>
        <v>0</v>
      </c>
      <c r="Z25" s="50"/>
      <c r="AA25" s="136">
        <f t="shared" si="1"/>
        <v>0</v>
      </c>
      <c r="AB25" s="145">
        <f t="shared" si="2"/>
        <v>0</v>
      </c>
    </row>
    <row r="26" spans="1:28" ht="47.25" hidden="1" customHeight="1" outlineLevel="1" x14ac:dyDescent="0.2">
      <c r="A26" s="10"/>
      <c r="B26" s="117" t="s">
        <v>14</v>
      </c>
      <c r="C26" s="118"/>
      <c r="D26" s="118"/>
      <c r="E26" s="118"/>
      <c r="F26" s="118"/>
      <c r="G26" s="118"/>
      <c r="H26" s="118"/>
      <c r="I26" s="118"/>
      <c r="J26" s="118"/>
      <c r="K26" s="118"/>
      <c r="L26" s="49" t="s">
        <v>15</v>
      </c>
      <c r="M26" s="46">
        <v>4</v>
      </c>
      <c r="N26" s="46">
        <v>12</v>
      </c>
      <c r="O26" s="47"/>
      <c r="P26" s="48"/>
      <c r="Q26" s="45"/>
      <c r="R26" s="45"/>
      <c r="S26" s="45"/>
      <c r="T26" s="45"/>
      <c r="U26" s="136">
        <f t="shared" si="0"/>
        <v>0</v>
      </c>
      <c r="V26" s="45"/>
      <c r="W26" s="45"/>
      <c r="X26" s="45"/>
      <c r="Y26" s="45"/>
      <c r="Z26" s="45"/>
      <c r="AA26" s="147">
        <f t="shared" si="1"/>
        <v>0</v>
      </c>
      <c r="AB26" s="145">
        <f t="shared" si="2"/>
        <v>0</v>
      </c>
    </row>
    <row r="27" spans="1:28" ht="18.75" hidden="1" customHeight="1" outlineLevel="1" x14ac:dyDescent="0.2">
      <c r="A27" s="10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69" t="s">
        <v>28</v>
      </c>
      <c r="M27" s="62">
        <v>5</v>
      </c>
      <c r="N27" s="62"/>
      <c r="O27" s="63"/>
      <c r="P27" s="68"/>
      <c r="Q27" s="77">
        <f>Q28</f>
        <v>0</v>
      </c>
      <c r="R27" s="77"/>
      <c r="S27" s="77">
        <f>S28</f>
        <v>0</v>
      </c>
      <c r="T27" s="65"/>
      <c r="U27" s="136">
        <f t="shared" si="0"/>
        <v>0</v>
      </c>
      <c r="V27" s="65"/>
      <c r="W27" s="77">
        <f>W28</f>
        <v>0</v>
      </c>
      <c r="X27" s="77"/>
      <c r="Y27" s="77">
        <f>Y28</f>
        <v>0</v>
      </c>
      <c r="Z27" s="65"/>
      <c r="AA27" s="136">
        <f t="shared" si="1"/>
        <v>0</v>
      </c>
      <c r="AB27" s="145">
        <f t="shared" si="2"/>
        <v>0</v>
      </c>
    </row>
    <row r="28" spans="1:28" ht="17.25" hidden="1" customHeight="1" outlineLevel="1" x14ac:dyDescent="0.2">
      <c r="A28" s="10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57" t="s">
        <v>29</v>
      </c>
      <c r="M28" s="52">
        <v>5</v>
      </c>
      <c r="N28" s="52">
        <v>2</v>
      </c>
      <c r="O28" s="53"/>
      <c r="P28" s="54"/>
      <c r="Q28" s="79">
        <f>Q29</f>
        <v>0</v>
      </c>
      <c r="R28" s="79"/>
      <c r="S28" s="79">
        <f>S29</f>
        <v>0</v>
      </c>
      <c r="T28" s="50"/>
      <c r="U28" s="136">
        <f t="shared" si="0"/>
        <v>0</v>
      </c>
      <c r="V28" s="50"/>
      <c r="W28" s="79">
        <f>W29</f>
        <v>0</v>
      </c>
      <c r="X28" s="79"/>
      <c r="Y28" s="79">
        <f>Y29</f>
        <v>0</v>
      </c>
      <c r="Z28" s="50"/>
      <c r="AA28" s="136">
        <f t="shared" si="1"/>
        <v>0</v>
      </c>
      <c r="AB28" s="145">
        <f t="shared" si="2"/>
        <v>0</v>
      </c>
    </row>
    <row r="29" spans="1:28" ht="62.25" hidden="1" customHeight="1" outlineLevel="1" x14ac:dyDescent="0.2">
      <c r="A29" s="10"/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49" t="s">
        <v>30</v>
      </c>
      <c r="M29" s="46">
        <v>5</v>
      </c>
      <c r="N29" s="46">
        <v>2</v>
      </c>
      <c r="O29" s="47"/>
      <c r="P29" s="48"/>
      <c r="Q29" s="45"/>
      <c r="R29" s="45"/>
      <c r="S29" s="45"/>
      <c r="T29" s="45"/>
      <c r="U29" s="136">
        <f t="shared" si="0"/>
        <v>0</v>
      </c>
      <c r="V29" s="45"/>
      <c r="W29" s="45"/>
      <c r="X29" s="45"/>
      <c r="Y29" s="45"/>
      <c r="Z29" s="45"/>
      <c r="AA29" s="147">
        <f t="shared" si="1"/>
        <v>0</v>
      </c>
      <c r="AB29" s="145">
        <f t="shared" si="2"/>
        <v>0</v>
      </c>
    </row>
    <row r="30" spans="1:28" ht="55.5" customHeight="1" outlineLevel="1" x14ac:dyDescent="0.2">
      <c r="A30" s="10"/>
      <c r="B30" s="103"/>
      <c r="C30" s="104"/>
      <c r="D30" s="104"/>
      <c r="E30" s="104"/>
      <c r="F30" s="104"/>
      <c r="G30" s="104"/>
      <c r="H30" s="104"/>
      <c r="I30" s="104"/>
      <c r="J30" s="104"/>
      <c r="K30" s="104"/>
      <c r="L30" s="49" t="s">
        <v>41</v>
      </c>
      <c r="M30" s="46">
        <v>4</v>
      </c>
      <c r="N30" s="46">
        <v>12</v>
      </c>
      <c r="O30" s="47"/>
      <c r="P30" s="48"/>
      <c r="Q30" s="45">
        <v>10514400</v>
      </c>
      <c r="R30" s="45"/>
      <c r="S30" s="45">
        <v>0</v>
      </c>
      <c r="T30" s="45"/>
      <c r="U30" s="136">
        <f t="shared" si="0"/>
        <v>0</v>
      </c>
      <c r="V30" s="45"/>
      <c r="W30" s="45"/>
      <c r="X30" s="45"/>
      <c r="Y30" s="45"/>
      <c r="Z30" s="45"/>
      <c r="AA30" s="136">
        <f t="shared" si="1"/>
        <v>0</v>
      </c>
      <c r="AB30" s="145">
        <f t="shared" si="2"/>
        <v>0</v>
      </c>
    </row>
    <row r="31" spans="1:28" ht="28.5" customHeight="1" outlineLevel="1" x14ac:dyDescent="0.2">
      <c r="A31" s="10"/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69" t="s">
        <v>28</v>
      </c>
      <c r="M31" s="62">
        <v>5</v>
      </c>
      <c r="N31" s="100"/>
      <c r="O31" s="101"/>
      <c r="P31" s="64"/>
      <c r="Q31" s="85">
        <f>Q32+Q33</f>
        <v>29889994.16</v>
      </c>
      <c r="R31" s="85">
        <f t="shared" ref="R31:S31" si="17">R32+R33</f>
        <v>0</v>
      </c>
      <c r="S31" s="85">
        <f t="shared" si="17"/>
        <v>8261408.8700000001</v>
      </c>
      <c r="T31" s="85">
        <f t="shared" ref="T31:Z31" si="18">T32</f>
        <v>0</v>
      </c>
      <c r="U31" s="67">
        <f t="shared" si="0"/>
        <v>0.27639379338038655</v>
      </c>
      <c r="V31" s="85">
        <f t="shared" si="18"/>
        <v>0</v>
      </c>
      <c r="W31" s="85">
        <f>W34+W33</f>
        <v>28764062.719999999</v>
      </c>
      <c r="X31" s="85">
        <f t="shared" ref="X31:Y31" si="19">X34+X33</f>
        <v>0</v>
      </c>
      <c r="Y31" s="85">
        <f t="shared" si="19"/>
        <v>8090604.1200000001</v>
      </c>
      <c r="Z31" s="85">
        <f t="shared" si="18"/>
        <v>0</v>
      </c>
      <c r="AA31" s="67">
        <f t="shared" si="1"/>
        <v>0.28127473503158879</v>
      </c>
      <c r="AB31" s="67">
        <f t="shared" si="1"/>
        <v>0</v>
      </c>
    </row>
    <row r="32" spans="1:28" ht="33" customHeight="1" outlineLevel="1" x14ac:dyDescent="0.2">
      <c r="A32" s="10"/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57" t="s">
        <v>29</v>
      </c>
      <c r="M32" s="52">
        <v>5</v>
      </c>
      <c r="N32" s="52">
        <v>2</v>
      </c>
      <c r="O32" s="102"/>
      <c r="P32" s="55"/>
      <c r="Q32" s="56">
        <f>Q34</f>
        <v>29889994.16</v>
      </c>
      <c r="R32" s="56">
        <f>R34</f>
        <v>0</v>
      </c>
      <c r="S32" s="56">
        <f>S34</f>
        <v>8261408.8700000001</v>
      </c>
      <c r="T32" s="56">
        <f>T34</f>
        <v>0</v>
      </c>
      <c r="U32" s="51">
        <f t="shared" si="0"/>
        <v>0.27639379338038655</v>
      </c>
      <c r="V32" s="56">
        <f>V34</f>
        <v>0</v>
      </c>
      <c r="W32" s="56">
        <f>W34</f>
        <v>28264062.719999999</v>
      </c>
      <c r="X32" s="56">
        <f>X34</f>
        <v>0</v>
      </c>
      <c r="Y32" s="56">
        <f>Y34</f>
        <v>8090604.1200000001</v>
      </c>
      <c r="Z32" s="56">
        <f>Z34</f>
        <v>0</v>
      </c>
      <c r="AA32" s="51">
        <f t="shared" si="1"/>
        <v>0.28625057197721931</v>
      </c>
      <c r="AB32" s="51">
        <f t="shared" si="1"/>
        <v>0</v>
      </c>
    </row>
    <row r="33" spans="1:28" s="137" customFormat="1" ht="39" customHeight="1" outlineLevel="1" x14ac:dyDescent="0.2">
      <c r="A33" s="10"/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39" t="s">
        <v>74</v>
      </c>
      <c r="M33" s="138">
        <v>5</v>
      </c>
      <c r="N33" s="138">
        <v>1</v>
      </c>
      <c r="O33" s="146"/>
      <c r="P33" s="134"/>
      <c r="Q33" s="156"/>
      <c r="R33" s="156"/>
      <c r="S33" s="156"/>
      <c r="T33" s="156"/>
      <c r="U33" s="136">
        <f t="shared" si="0"/>
        <v>0</v>
      </c>
      <c r="V33" s="156"/>
      <c r="W33" s="156">
        <v>500000</v>
      </c>
      <c r="X33" s="156"/>
      <c r="Y33" s="156"/>
      <c r="Z33" s="156"/>
      <c r="AA33" s="136">
        <f t="shared" si="1"/>
        <v>0</v>
      </c>
      <c r="AB33" s="136">
        <f t="shared" si="1"/>
        <v>0</v>
      </c>
    </row>
    <row r="34" spans="1:28" ht="62.25" customHeight="1" outlineLevel="1" x14ac:dyDescent="0.2">
      <c r="A34" s="10"/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49" t="s">
        <v>40</v>
      </c>
      <c r="M34" s="46">
        <v>5</v>
      </c>
      <c r="N34" s="46">
        <v>2</v>
      </c>
      <c r="O34" s="47"/>
      <c r="P34" s="48"/>
      <c r="Q34" s="45">
        <v>29889994.16</v>
      </c>
      <c r="R34" s="45"/>
      <c r="S34" s="45">
        <v>8261408.8700000001</v>
      </c>
      <c r="T34" s="45"/>
      <c r="U34" s="136">
        <f t="shared" si="0"/>
        <v>0.27639379338038655</v>
      </c>
      <c r="V34" s="45"/>
      <c r="W34" s="45">
        <v>28264062.719999999</v>
      </c>
      <c r="X34" s="45"/>
      <c r="Y34" s="45">
        <v>8090604.1200000001</v>
      </c>
      <c r="Z34" s="45"/>
      <c r="AA34" s="43">
        <f t="shared" si="1"/>
        <v>0.28625057197721931</v>
      </c>
      <c r="AB34" s="136">
        <f t="shared" si="1"/>
        <v>0</v>
      </c>
    </row>
    <row r="35" spans="1:28" ht="21" customHeight="1" x14ac:dyDescent="0.2">
      <c r="A35" s="10"/>
      <c r="B35" s="115">
        <v>7</v>
      </c>
      <c r="C35" s="116"/>
      <c r="D35" s="116"/>
      <c r="E35" s="116"/>
      <c r="F35" s="116"/>
      <c r="G35" s="116"/>
      <c r="H35" s="116"/>
      <c r="I35" s="116"/>
      <c r="J35" s="116"/>
      <c r="K35" s="116"/>
      <c r="L35" s="69" t="s">
        <v>13</v>
      </c>
      <c r="M35" s="62">
        <v>7</v>
      </c>
      <c r="N35" s="62">
        <v>0</v>
      </c>
      <c r="O35" s="63">
        <v>0</v>
      </c>
      <c r="P35" s="64"/>
      <c r="Q35" s="85">
        <f>Q36+Q38+Q41+Q44+Q47</f>
        <v>406147148.19</v>
      </c>
      <c r="R35" s="85">
        <f>R36+R38+R41+R44+R47</f>
        <v>0</v>
      </c>
      <c r="S35" s="85">
        <f>S36+S38+S41+S44+S47</f>
        <v>86184696.120000005</v>
      </c>
      <c r="T35" s="66"/>
      <c r="U35" s="67">
        <f t="shared" si="0"/>
        <v>0.21220066792068643</v>
      </c>
      <c r="V35" s="66"/>
      <c r="W35" s="85">
        <f>W36+W38+W41+W44+W47</f>
        <v>416637153.90999997</v>
      </c>
      <c r="X35" s="86"/>
      <c r="Y35" s="85">
        <f>Y36+Y38+Y41+Y44+Y47</f>
        <v>87779860.429999992</v>
      </c>
      <c r="Z35" s="66"/>
      <c r="AA35" s="67">
        <f t="shared" si="1"/>
        <v>0.21068658809281754</v>
      </c>
      <c r="AB35" s="70">
        <f t="shared" si="2"/>
        <v>1.0185086724420185</v>
      </c>
    </row>
    <row r="36" spans="1:28" ht="21.75" customHeight="1" x14ac:dyDescent="0.2">
      <c r="A36" s="1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57" t="s">
        <v>31</v>
      </c>
      <c r="M36" s="52">
        <v>7</v>
      </c>
      <c r="N36" s="52">
        <v>1</v>
      </c>
      <c r="O36" s="53"/>
      <c r="P36" s="55"/>
      <c r="Q36" s="87">
        <f>Q37</f>
        <v>50820818.460000001</v>
      </c>
      <c r="R36" s="88"/>
      <c r="S36" s="87">
        <f>S37</f>
        <v>9858035.7100000009</v>
      </c>
      <c r="T36" s="56"/>
      <c r="U36" s="51">
        <f t="shared" si="0"/>
        <v>0.19397632719667932</v>
      </c>
      <c r="V36" s="56"/>
      <c r="W36" s="87">
        <f>W37</f>
        <v>45636692.630000003</v>
      </c>
      <c r="X36" s="88"/>
      <c r="Y36" s="87">
        <f>Y37</f>
        <v>8507794.3000000007</v>
      </c>
      <c r="Z36" s="56"/>
      <c r="AA36" s="51">
        <f t="shared" si="1"/>
        <v>0.18642442757578948</v>
      </c>
      <c r="AB36" s="58">
        <f t="shared" si="2"/>
        <v>0.86303139390839156</v>
      </c>
    </row>
    <row r="37" spans="1:28" ht="38.25" customHeight="1" x14ac:dyDescent="0.2">
      <c r="A37" s="10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49" t="s">
        <v>62</v>
      </c>
      <c r="M37" s="92">
        <v>7</v>
      </c>
      <c r="N37" s="92">
        <v>1</v>
      </c>
      <c r="O37" s="93"/>
      <c r="P37" s="94"/>
      <c r="Q37" s="95">
        <v>50820818.460000001</v>
      </c>
      <c r="R37" s="95"/>
      <c r="S37" s="95">
        <v>9858035.7100000009</v>
      </c>
      <c r="T37" s="95"/>
      <c r="U37" s="136">
        <f t="shared" si="0"/>
        <v>0.19397632719667932</v>
      </c>
      <c r="V37" s="95"/>
      <c r="W37" s="95">
        <v>45636692.630000003</v>
      </c>
      <c r="X37" s="95"/>
      <c r="Y37" s="95">
        <v>8507794.3000000007</v>
      </c>
      <c r="Z37" s="95"/>
      <c r="AA37" s="43">
        <f t="shared" si="1"/>
        <v>0.18642442757578948</v>
      </c>
      <c r="AB37" s="145">
        <f t="shared" si="2"/>
        <v>0.86303139390839156</v>
      </c>
    </row>
    <row r="38" spans="1:28" ht="18.75" customHeight="1" x14ac:dyDescent="0.2">
      <c r="A38" s="10"/>
      <c r="B38" s="117">
        <v>2</v>
      </c>
      <c r="C38" s="118"/>
      <c r="D38" s="118"/>
      <c r="E38" s="118"/>
      <c r="F38" s="118"/>
      <c r="G38" s="118"/>
      <c r="H38" s="118"/>
      <c r="I38" s="118"/>
      <c r="J38" s="118"/>
      <c r="K38" s="118"/>
      <c r="L38" s="57" t="s">
        <v>12</v>
      </c>
      <c r="M38" s="52">
        <v>7</v>
      </c>
      <c r="N38" s="52">
        <v>2</v>
      </c>
      <c r="O38" s="53">
        <v>0</v>
      </c>
      <c r="P38" s="54"/>
      <c r="Q38" s="87">
        <f>Q39+Q40</f>
        <v>324539076.23000002</v>
      </c>
      <c r="R38" s="87">
        <f t="shared" ref="R38:S38" si="20">R39+R40</f>
        <v>0</v>
      </c>
      <c r="S38" s="87">
        <f t="shared" si="20"/>
        <v>71833335.780000001</v>
      </c>
      <c r="T38" s="50"/>
      <c r="U38" s="51">
        <f t="shared" si="0"/>
        <v>0.22133955828817328</v>
      </c>
      <c r="V38" s="50"/>
      <c r="W38" s="87">
        <f>W39</f>
        <v>340810244.95999998</v>
      </c>
      <c r="X38" s="87">
        <f t="shared" ref="X38:Y38" si="21">X39</f>
        <v>0</v>
      </c>
      <c r="Y38" s="87">
        <f t="shared" si="21"/>
        <v>74250522.439999998</v>
      </c>
      <c r="Z38" s="50"/>
      <c r="AA38" s="51">
        <f t="shared" si="1"/>
        <v>0.21786470195083071</v>
      </c>
      <c r="AB38" s="58">
        <f t="shared" si="2"/>
        <v>1.0336499291554966</v>
      </c>
    </row>
    <row r="39" spans="1:28" ht="37.5" customHeight="1" x14ac:dyDescent="0.2">
      <c r="A39" s="10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49" t="s">
        <v>63</v>
      </c>
      <c r="M39" s="92">
        <v>7</v>
      </c>
      <c r="N39" s="92">
        <v>2</v>
      </c>
      <c r="O39" s="93"/>
      <c r="P39" s="94"/>
      <c r="Q39" s="95">
        <v>316037076.23000002</v>
      </c>
      <c r="R39" s="95"/>
      <c r="S39" s="95">
        <v>63331335.780000001</v>
      </c>
      <c r="T39" s="95"/>
      <c r="U39" s="147">
        <f t="shared" si="0"/>
        <v>0.20039210758268694</v>
      </c>
      <c r="V39" s="95"/>
      <c r="W39" s="95">
        <v>340810244.95999998</v>
      </c>
      <c r="X39" s="95"/>
      <c r="Y39" s="95">
        <v>74250522.439999998</v>
      </c>
      <c r="Z39" s="95"/>
      <c r="AA39" s="43">
        <f t="shared" si="1"/>
        <v>0.21786470195083071</v>
      </c>
      <c r="AB39" s="145">
        <f t="shared" si="2"/>
        <v>1.1724136484019696</v>
      </c>
    </row>
    <row r="40" spans="1:28" ht="52.5" customHeight="1" x14ac:dyDescent="0.2">
      <c r="A40" s="10"/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49" t="s">
        <v>64</v>
      </c>
      <c r="M40" s="92">
        <v>7</v>
      </c>
      <c r="N40" s="92">
        <v>2</v>
      </c>
      <c r="O40" s="93"/>
      <c r="P40" s="94"/>
      <c r="Q40" s="95">
        <v>8502000</v>
      </c>
      <c r="R40" s="95"/>
      <c r="S40" s="95">
        <v>8502000</v>
      </c>
      <c r="T40" s="95"/>
      <c r="U40" s="147">
        <f t="shared" si="0"/>
        <v>1</v>
      </c>
      <c r="V40" s="95"/>
      <c r="W40" s="95"/>
      <c r="X40" s="95"/>
      <c r="Y40" s="95"/>
      <c r="Z40" s="95"/>
      <c r="AA40" s="43">
        <f t="shared" si="1"/>
        <v>0</v>
      </c>
      <c r="AB40" s="145">
        <f t="shared" si="2"/>
        <v>0</v>
      </c>
    </row>
    <row r="41" spans="1:28" ht="20.25" customHeight="1" x14ac:dyDescent="0.2">
      <c r="A41" s="10"/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57" t="s">
        <v>32</v>
      </c>
      <c r="M41" s="52">
        <v>7</v>
      </c>
      <c r="N41" s="52">
        <v>3</v>
      </c>
      <c r="O41" s="53"/>
      <c r="P41" s="54"/>
      <c r="Q41" s="87">
        <f>Q42+Q43</f>
        <v>15701149.5</v>
      </c>
      <c r="R41" s="87">
        <f t="shared" ref="R41:S41" si="22">R42+R43</f>
        <v>0</v>
      </c>
      <c r="S41" s="87">
        <f t="shared" si="22"/>
        <v>1851672.88</v>
      </c>
      <c r="T41" s="50"/>
      <c r="U41" s="51">
        <f t="shared" si="0"/>
        <v>0.11793231317235721</v>
      </c>
      <c r="V41" s="50"/>
      <c r="W41" s="87">
        <f>W42+W43</f>
        <v>10332973.560000001</v>
      </c>
      <c r="X41" s="87">
        <f t="shared" ref="X41:Y41" si="23">X42+X43</f>
        <v>0</v>
      </c>
      <c r="Y41" s="87">
        <f t="shared" si="23"/>
        <v>1652641.46</v>
      </c>
      <c r="Z41" s="50"/>
      <c r="AA41" s="51">
        <f t="shared" si="1"/>
        <v>0.15993861306270485</v>
      </c>
      <c r="AB41" s="58">
        <f t="shared" si="2"/>
        <v>0.89251264510608375</v>
      </c>
    </row>
    <row r="42" spans="1:28" ht="51" customHeight="1" x14ac:dyDescent="0.2">
      <c r="A42" s="10"/>
      <c r="B42" s="117" t="s">
        <v>11</v>
      </c>
      <c r="C42" s="118"/>
      <c r="D42" s="118"/>
      <c r="E42" s="118"/>
      <c r="F42" s="118"/>
      <c r="G42" s="118"/>
      <c r="H42" s="118"/>
      <c r="I42" s="118"/>
      <c r="J42" s="118"/>
      <c r="K42" s="118"/>
      <c r="L42" s="49" t="s">
        <v>63</v>
      </c>
      <c r="M42" s="46">
        <v>7</v>
      </c>
      <c r="N42" s="46">
        <v>3</v>
      </c>
      <c r="O42" s="47"/>
      <c r="P42" s="48"/>
      <c r="Q42" s="45">
        <v>10251149.5</v>
      </c>
      <c r="R42" s="45"/>
      <c r="S42" s="45">
        <v>1851672.88</v>
      </c>
      <c r="T42" s="45"/>
      <c r="U42" s="147">
        <f t="shared" si="0"/>
        <v>0.18063075560452999</v>
      </c>
      <c r="V42" s="45"/>
      <c r="W42" s="45">
        <v>10332973.560000001</v>
      </c>
      <c r="X42" s="45"/>
      <c r="Y42" s="45">
        <v>1652641.46</v>
      </c>
      <c r="Z42" s="45"/>
      <c r="AA42" s="147">
        <f t="shared" si="1"/>
        <v>0.15993861306270485</v>
      </c>
      <c r="AB42" s="145">
        <f t="shared" si="2"/>
        <v>0.89251264510608375</v>
      </c>
    </row>
    <row r="43" spans="1:28" ht="58.5" customHeight="1" x14ac:dyDescent="0.2">
      <c r="A43" s="10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49" t="s">
        <v>47</v>
      </c>
      <c r="M43" s="46">
        <v>7</v>
      </c>
      <c r="N43" s="46">
        <v>3</v>
      </c>
      <c r="O43" s="47"/>
      <c r="P43" s="48"/>
      <c r="Q43" s="45">
        <v>5450000</v>
      </c>
      <c r="R43" s="45"/>
      <c r="S43" s="45"/>
      <c r="T43" s="45"/>
      <c r="U43" s="136">
        <f t="shared" si="0"/>
        <v>0</v>
      </c>
      <c r="V43" s="45"/>
      <c r="W43" s="45"/>
      <c r="X43" s="45"/>
      <c r="Y43" s="45"/>
      <c r="Z43" s="45"/>
      <c r="AA43" s="136">
        <f t="shared" si="1"/>
        <v>0</v>
      </c>
      <c r="AB43" s="145">
        <f t="shared" si="2"/>
        <v>0</v>
      </c>
    </row>
    <row r="44" spans="1:28" ht="28.5" customHeight="1" x14ac:dyDescent="0.2">
      <c r="A44" s="10"/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57" t="s">
        <v>10</v>
      </c>
      <c r="M44" s="52">
        <v>7</v>
      </c>
      <c r="N44" s="52">
        <v>7</v>
      </c>
      <c r="O44" s="59"/>
      <c r="P44" s="60"/>
      <c r="Q44" s="87">
        <f>Q45+Q46</f>
        <v>2737728</v>
      </c>
      <c r="R44" s="87">
        <f t="shared" ref="R44:S44" si="24">R45+R46</f>
        <v>0</v>
      </c>
      <c r="S44" s="87">
        <f t="shared" si="24"/>
        <v>0</v>
      </c>
      <c r="T44" s="50"/>
      <c r="U44" s="51">
        <f t="shared" si="0"/>
        <v>0</v>
      </c>
      <c r="V44" s="50"/>
      <c r="W44" s="87">
        <f>W45+W46</f>
        <v>2947313.57</v>
      </c>
      <c r="X44" s="87">
        <f t="shared" ref="X44:Y44" si="25">X45+X46</f>
        <v>0</v>
      </c>
      <c r="Y44" s="87">
        <f t="shared" si="25"/>
        <v>0</v>
      </c>
      <c r="Z44" s="50"/>
      <c r="AA44" s="51">
        <f t="shared" si="1"/>
        <v>0</v>
      </c>
      <c r="AB44" s="58">
        <f t="shared" si="2"/>
        <v>0</v>
      </c>
    </row>
    <row r="45" spans="1:28" ht="58.5" customHeight="1" x14ac:dyDescent="0.2">
      <c r="A45" s="10"/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49" t="s">
        <v>60</v>
      </c>
      <c r="M45" s="46">
        <v>7</v>
      </c>
      <c r="N45" s="46">
        <v>7</v>
      </c>
      <c r="O45" s="47"/>
      <c r="P45" s="48"/>
      <c r="Q45" s="45">
        <v>2518992</v>
      </c>
      <c r="R45" s="45"/>
      <c r="S45" s="45"/>
      <c r="T45" s="45"/>
      <c r="U45" s="43">
        <f t="shared" si="0"/>
        <v>0</v>
      </c>
      <c r="V45" s="45"/>
      <c r="W45" s="45">
        <v>2677754</v>
      </c>
      <c r="X45" s="45"/>
      <c r="Y45" s="45"/>
      <c r="Z45" s="45"/>
      <c r="AA45" s="43">
        <f t="shared" si="1"/>
        <v>0</v>
      </c>
      <c r="AB45" s="44">
        <f t="shared" si="2"/>
        <v>0</v>
      </c>
    </row>
    <row r="46" spans="1:28" ht="32.25" customHeight="1" x14ac:dyDescent="0.2">
      <c r="A46" s="10"/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49" t="s">
        <v>61</v>
      </c>
      <c r="M46" s="46">
        <v>7</v>
      </c>
      <c r="N46" s="46">
        <v>7</v>
      </c>
      <c r="O46" s="47"/>
      <c r="P46" s="48"/>
      <c r="Q46" s="45">
        <v>218736</v>
      </c>
      <c r="R46" s="45"/>
      <c r="S46" s="45"/>
      <c r="T46" s="45"/>
      <c r="U46" s="43">
        <f t="shared" si="0"/>
        <v>0</v>
      </c>
      <c r="V46" s="45"/>
      <c r="W46" s="45">
        <v>269559.57</v>
      </c>
      <c r="X46" s="45"/>
      <c r="Y46" s="45"/>
      <c r="Z46" s="45"/>
      <c r="AA46" s="43">
        <f t="shared" si="1"/>
        <v>0</v>
      </c>
      <c r="AB46" s="44">
        <f t="shared" si="2"/>
        <v>0</v>
      </c>
    </row>
    <row r="47" spans="1:28" ht="15.75" customHeight="1" x14ac:dyDescent="0.2">
      <c r="A47" s="10"/>
      <c r="B47" s="83"/>
      <c r="C47" s="84"/>
      <c r="D47" s="84"/>
      <c r="E47" s="84"/>
      <c r="F47" s="84"/>
      <c r="G47" s="84"/>
      <c r="H47" s="84"/>
      <c r="I47" s="84"/>
      <c r="J47" s="84"/>
      <c r="K47" s="84"/>
      <c r="L47" s="57" t="s">
        <v>39</v>
      </c>
      <c r="M47" s="52">
        <v>7</v>
      </c>
      <c r="N47" s="52">
        <v>9</v>
      </c>
      <c r="O47" s="59"/>
      <c r="P47" s="60"/>
      <c r="Q47" s="87">
        <f>Q48+Q50+Q49</f>
        <v>12348376</v>
      </c>
      <c r="R47" s="87">
        <f t="shared" ref="R47:S47" si="26">R48+R50+R49</f>
        <v>0</v>
      </c>
      <c r="S47" s="87">
        <f t="shared" si="26"/>
        <v>2641651.75</v>
      </c>
      <c r="T47" s="50"/>
      <c r="U47" s="51"/>
      <c r="V47" s="50"/>
      <c r="W47" s="87">
        <f>W48+W50+W49</f>
        <v>16909929.190000001</v>
      </c>
      <c r="X47" s="87">
        <f t="shared" ref="X47:Y47" si="27">X48+X50+X49</f>
        <v>0</v>
      </c>
      <c r="Y47" s="87">
        <f t="shared" si="27"/>
        <v>3368902.23</v>
      </c>
      <c r="Z47" s="50"/>
      <c r="AA47" s="51">
        <f t="shared" ref="AA47" si="28">IFERROR(Y47/W47,0)</f>
        <v>0.19922627659447933</v>
      </c>
      <c r="AB47" s="58">
        <f t="shared" ref="AB47" si="29">IFERROR(Y47/S47,0)</f>
        <v>1.2753014207872027</v>
      </c>
    </row>
    <row r="48" spans="1:28" ht="53.25" customHeight="1" x14ac:dyDescent="0.2">
      <c r="A48" s="10"/>
      <c r="B48" s="83"/>
      <c r="C48" s="84"/>
      <c r="D48" s="84"/>
      <c r="E48" s="84"/>
      <c r="F48" s="84"/>
      <c r="G48" s="84"/>
      <c r="H48" s="84"/>
      <c r="I48" s="84"/>
      <c r="J48" s="84"/>
      <c r="K48" s="84"/>
      <c r="L48" s="49" t="s">
        <v>67</v>
      </c>
      <c r="M48" s="46">
        <v>7</v>
      </c>
      <c r="N48" s="46">
        <v>9</v>
      </c>
      <c r="O48" s="47"/>
      <c r="P48" s="48"/>
      <c r="Q48" s="45">
        <v>7614041</v>
      </c>
      <c r="R48" s="45"/>
      <c r="S48" s="45">
        <v>1671655.01</v>
      </c>
      <c r="T48" s="45"/>
      <c r="U48" s="43">
        <f t="shared" ref="U48:U50" si="30">IFERROR(S48/Q48,0)</f>
        <v>0.21954898982025445</v>
      </c>
      <c r="V48" s="45"/>
      <c r="W48" s="45">
        <v>9830905.9900000002</v>
      </c>
      <c r="X48" s="45"/>
      <c r="Y48" s="45">
        <v>1997636.9</v>
      </c>
      <c r="Z48" s="45"/>
      <c r="AA48" s="43">
        <f t="shared" ref="AA48:AA50" si="31">IFERROR(Y48/W48,0)</f>
        <v>0.20319967478399209</v>
      </c>
      <c r="AB48" s="44">
        <f t="shared" ref="AB48:AB50" si="32">IFERROR(Y48/S48,0)</f>
        <v>1.1950054814240649</v>
      </c>
    </row>
    <row r="49" spans="1:28" ht="39.75" customHeight="1" x14ac:dyDescent="0.2">
      <c r="A49" s="10"/>
      <c r="B49" s="109"/>
      <c r="C49" s="110"/>
      <c r="D49" s="110"/>
      <c r="E49" s="110"/>
      <c r="F49" s="110"/>
      <c r="G49" s="110"/>
      <c r="H49" s="110"/>
      <c r="I49" s="110"/>
      <c r="J49" s="110"/>
      <c r="K49" s="110"/>
      <c r="L49" s="49" t="s">
        <v>66</v>
      </c>
      <c r="M49" s="46">
        <v>7</v>
      </c>
      <c r="N49" s="46">
        <v>9</v>
      </c>
      <c r="O49" s="47"/>
      <c r="P49" s="48"/>
      <c r="Q49" s="45">
        <v>1838800</v>
      </c>
      <c r="R49" s="45"/>
      <c r="S49" s="45">
        <v>459699</v>
      </c>
      <c r="T49" s="45"/>
      <c r="U49" s="43">
        <f t="shared" si="30"/>
        <v>0.24999945616706548</v>
      </c>
      <c r="V49" s="45"/>
      <c r="W49" s="45">
        <v>2693915.2</v>
      </c>
      <c r="X49" s="45"/>
      <c r="Y49" s="45">
        <v>696488.62</v>
      </c>
      <c r="Z49" s="45"/>
      <c r="AA49" s="43">
        <f t="shared" si="31"/>
        <v>0.25854140471830739</v>
      </c>
      <c r="AB49" s="44">
        <f t="shared" si="32"/>
        <v>1.5150970961433459</v>
      </c>
    </row>
    <row r="50" spans="1:28" ht="55.5" customHeight="1" x14ac:dyDescent="0.2">
      <c r="A50" s="10"/>
      <c r="B50" s="83"/>
      <c r="C50" s="84"/>
      <c r="D50" s="84"/>
      <c r="E50" s="84"/>
      <c r="F50" s="84"/>
      <c r="G50" s="84"/>
      <c r="H50" s="84"/>
      <c r="I50" s="84"/>
      <c r="J50" s="84"/>
      <c r="K50" s="84"/>
      <c r="L50" s="49" t="s">
        <v>65</v>
      </c>
      <c r="M50" s="46">
        <v>7</v>
      </c>
      <c r="N50" s="46">
        <v>9</v>
      </c>
      <c r="O50" s="47"/>
      <c r="P50" s="48"/>
      <c r="Q50" s="45">
        <v>2895535</v>
      </c>
      <c r="R50" s="45"/>
      <c r="S50" s="45">
        <v>510297.74</v>
      </c>
      <c r="T50" s="45"/>
      <c r="U50" s="43">
        <f t="shared" si="30"/>
        <v>0.17623608072428756</v>
      </c>
      <c r="V50" s="45"/>
      <c r="W50" s="45">
        <v>4385108</v>
      </c>
      <c r="X50" s="45"/>
      <c r="Y50" s="45">
        <v>674776.71</v>
      </c>
      <c r="Z50" s="45"/>
      <c r="AA50" s="43">
        <f t="shared" si="31"/>
        <v>0.15387915417362583</v>
      </c>
      <c r="AB50" s="44">
        <f t="shared" si="32"/>
        <v>1.3223196128597394</v>
      </c>
    </row>
    <row r="51" spans="1:28" ht="24" customHeight="1" x14ac:dyDescent="0.2">
      <c r="A51" s="10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69" t="s">
        <v>33</v>
      </c>
      <c r="M51" s="62">
        <v>8</v>
      </c>
      <c r="N51" s="62"/>
      <c r="O51" s="63"/>
      <c r="P51" s="68"/>
      <c r="Q51" s="85">
        <f>Q52</f>
        <v>58834632.439999998</v>
      </c>
      <c r="R51" s="85">
        <f t="shared" ref="R51:S51" si="33">R52</f>
        <v>0</v>
      </c>
      <c r="S51" s="85">
        <f t="shared" si="33"/>
        <v>11804205.51</v>
      </c>
      <c r="T51" s="65"/>
      <c r="U51" s="67">
        <f t="shared" si="0"/>
        <v>0.2006336237765744</v>
      </c>
      <c r="V51" s="65"/>
      <c r="W51" s="85">
        <f>W55</f>
        <v>69118596.239999995</v>
      </c>
      <c r="X51" s="85">
        <f t="shared" ref="X51:Y51" si="34">X55</f>
        <v>0</v>
      </c>
      <c r="Y51" s="85">
        <f t="shared" si="34"/>
        <v>11975964.75</v>
      </c>
      <c r="Z51" s="65"/>
      <c r="AA51" s="67">
        <f t="shared" si="1"/>
        <v>0.17326689778849017</v>
      </c>
      <c r="AB51" s="70">
        <f t="shared" si="2"/>
        <v>1.0145506819458958</v>
      </c>
    </row>
    <row r="52" spans="1:28" ht="20.25" customHeight="1" x14ac:dyDescent="0.2">
      <c r="A52" s="10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57" t="s">
        <v>34</v>
      </c>
      <c r="M52" s="52">
        <v>8</v>
      </c>
      <c r="N52" s="52">
        <v>1</v>
      </c>
      <c r="O52" s="53"/>
      <c r="P52" s="54"/>
      <c r="Q52" s="87">
        <f>Q53+Q54</f>
        <v>58834632.439999998</v>
      </c>
      <c r="R52" s="87"/>
      <c r="S52" s="87">
        <f>S53+S54</f>
        <v>11804205.51</v>
      </c>
      <c r="T52" s="50"/>
      <c r="U52" s="51">
        <f t="shared" si="0"/>
        <v>0.2006336237765744</v>
      </c>
      <c r="V52" s="50"/>
      <c r="W52" s="87">
        <f>W53+W54+W55</f>
        <v>69118596.239999995</v>
      </c>
      <c r="X52" s="87">
        <f t="shared" ref="X52:Y52" si="35">X53+X54+X55</f>
        <v>0</v>
      </c>
      <c r="Y52" s="87">
        <f t="shared" si="35"/>
        <v>11975964.75</v>
      </c>
      <c r="Z52" s="50"/>
      <c r="AA52" s="51">
        <f t="shared" si="1"/>
        <v>0.17326689778849017</v>
      </c>
      <c r="AB52" s="58">
        <f t="shared" si="2"/>
        <v>1.0145506819458958</v>
      </c>
    </row>
    <row r="53" spans="1:28" ht="57" customHeight="1" x14ac:dyDescent="0.2">
      <c r="A53" s="10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49" t="s">
        <v>42</v>
      </c>
      <c r="M53" s="46">
        <v>8</v>
      </c>
      <c r="N53" s="46">
        <v>1</v>
      </c>
      <c r="O53" s="47"/>
      <c r="P53" s="48"/>
      <c r="Q53" s="45">
        <v>15034675.83</v>
      </c>
      <c r="R53" s="45"/>
      <c r="S53" s="45">
        <v>3087398.69</v>
      </c>
      <c r="T53" s="45"/>
      <c r="U53" s="43">
        <f t="shared" si="0"/>
        <v>0.20535186291409382</v>
      </c>
      <c r="V53" s="45"/>
      <c r="W53" s="45"/>
      <c r="X53" s="45"/>
      <c r="Y53" s="45"/>
      <c r="Z53" s="45"/>
      <c r="AA53" s="43">
        <f t="shared" si="1"/>
        <v>0</v>
      </c>
      <c r="AB53" s="44">
        <f t="shared" si="2"/>
        <v>0</v>
      </c>
    </row>
    <row r="54" spans="1:28" ht="59.25" customHeight="1" x14ac:dyDescent="0.2">
      <c r="A54" s="10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49" t="s">
        <v>43</v>
      </c>
      <c r="M54" s="46">
        <v>8</v>
      </c>
      <c r="N54" s="46">
        <v>1</v>
      </c>
      <c r="O54" s="47"/>
      <c r="P54" s="48"/>
      <c r="Q54" s="45">
        <v>43799956.609999999</v>
      </c>
      <c r="R54" s="45"/>
      <c r="S54" s="45">
        <v>8716806.8200000003</v>
      </c>
      <c r="T54" s="45"/>
      <c r="U54" s="43">
        <f t="shared" si="0"/>
        <v>0.19901405148903412</v>
      </c>
      <c r="V54" s="45"/>
      <c r="W54" s="45"/>
      <c r="X54" s="45"/>
      <c r="Y54" s="45"/>
      <c r="Z54" s="45"/>
      <c r="AA54" s="43">
        <f t="shared" si="1"/>
        <v>0</v>
      </c>
      <c r="AB54" s="44">
        <f t="shared" si="2"/>
        <v>0</v>
      </c>
    </row>
    <row r="55" spans="1:28" ht="43.5" customHeight="1" x14ac:dyDescent="0.2">
      <c r="A55" s="10"/>
      <c r="B55" s="111"/>
      <c r="C55" s="112"/>
      <c r="D55" s="112"/>
      <c r="E55" s="112"/>
      <c r="F55" s="112"/>
      <c r="G55" s="112"/>
      <c r="H55" s="112"/>
      <c r="I55" s="112"/>
      <c r="J55" s="112"/>
      <c r="K55" s="112"/>
      <c r="L55" s="49" t="s">
        <v>68</v>
      </c>
      <c r="M55" s="46">
        <v>8</v>
      </c>
      <c r="N55" s="46">
        <v>1</v>
      </c>
      <c r="O55" s="47"/>
      <c r="P55" s="48"/>
      <c r="Q55" s="45">
        <v>0</v>
      </c>
      <c r="R55" s="45"/>
      <c r="S55" s="45">
        <v>0</v>
      </c>
      <c r="T55" s="45"/>
      <c r="U55" s="43">
        <f t="shared" si="0"/>
        <v>0</v>
      </c>
      <c r="V55" s="45"/>
      <c r="W55" s="45">
        <v>69118596.239999995</v>
      </c>
      <c r="X55" s="45"/>
      <c r="Y55" s="45">
        <v>11975964.75</v>
      </c>
      <c r="Z55" s="45"/>
      <c r="AA55" s="43">
        <f t="shared" si="1"/>
        <v>0.17326689778849017</v>
      </c>
      <c r="AB55" s="44">
        <f t="shared" si="2"/>
        <v>0</v>
      </c>
    </row>
    <row r="56" spans="1:28" ht="22.5" customHeight="1" x14ac:dyDescent="0.2">
      <c r="A56" s="10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69" t="s">
        <v>9</v>
      </c>
      <c r="M56" s="62">
        <v>10</v>
      </c>
      <c r="N56" s="62">
        <v>0</v>
      </c>
      <c r="O56" s="63">
        <v>0</v>
      </c>
      <c r="P56" s="64"/>
      <c r="Q56" s="85">
        <f>Q57+Q58</f>
        <v>825187</v>
      </c>
      <c r="R56" s="85">
        <f t="shared" ref="R56:S56" si="36">R57+R58</f>
        <v>0</v>
      </c>
      <c r="S56" s="85">
        <f t="shared" si="36"/>
        <v>719678.19</v>
      </c>
      <c r="T56" s="66"/>
      <c r="U56" s="67">
        <f t="shared" si="0"/>
        <v>0.87213951504325682</v>
      </c>
      <c r="V56" s="66"/>
      <c r="W56" s="85">
        <f>W57+W58</f>
        <v>476339.1</v>
      </c>
      <c r="X56" s="85">
        <f t="shared" ref="X56:Y56" si="37">X57+X58</f>
        <v>0</v>
      </c>
      <c r="Y56" s="85">
        <f t="shared" si="37"/>
        <v>407894.1</v>
      </c>
      <c r="Z56" s="66"/>
      <c r="AA56" s="67">
        <f t="shared" si="1"/>
        <v>0.85631034697760477</v>
      </c>
      <c r="AB56" s="70">
        <f t="shared" si="2"/>
        <v>0.56677290720731721</v>
      </c>
    </row>
    <row r="57" spans="1:28" ht="19.5" customHeight="1" x14ac:dyDescent="0.2">
      <c r="A57" s="10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57" t="s">
        <v>8</v>
      </c>
      <c r="M57" s="52">
        <v>10</v>
      </c>
      <c r="N57" s="52">
        <v>3</v>
      </c>
      <c r="O57" s="53"/>
      <c r="P57" s="54"/>
      <c r="Q57" s="87">
        <f>Q59</f>
        <v>0</v>
      </c>
      <c r="R57" s="87">
        <f t="shared" ref="R57:S57" si="38">R59</f>
        <v>0</v>
      </c>
      <c r="S57" s="87">
        <f t="shared" si="38"/>
        <v>0</v>
      </c>
      <c r="T57" s="50"/>
      <c r="U57" s="51">
        <f t="shared" si="0"/>
        <v>0</v>
      </c>
      <c r="V57" s="50"/>
      <c r="W57" s="87">
        <f>W59</f>
        <v>31200</v>
      </c>
      <c r="X57" s="87">
        <f t="shared" ref="X57:Y57" si="39">X59</f>
        <v>0</v>
      </c>
      <c r="Y57" s="87">
        <f t="shared" si="39"/>
        <v>7800</v>
      </c>
      <c r="Z57" s="50"/>
      <c r="AA57" s="51">
        <f t="shared" si="1"/>
        <v>0.25</v>
      </c>
      <c r="AB57" s="58">
        <f t="shared" si="2"/>
        <v>0</v>
      </c>
    </row>
    <row r="58" spans="1:28" ht="19.5" customHeight="1" x14ac:dyDescent="0.2">
      <c r="A58" s="10"/>
      <c r="B58" s="109"/>
      <c r="C58" s="110"/>
      <c r="D58" s="110"/>
      <c r="E58" s="110"/>
      <c r="F58" s="110"/>
      <c r="G58" s="110"/>
      <c r="H58" s="110"/>
      <c r="I58" s="110"/>
      <c r="J58" s="110"/>
      <c r="K58" s="110"/>
      <c r="L58" s="57" t="s">
        <v>76</v>
      </c>
      <c r="M58" s="52">
        <v>10</v>
      </c>
      <c r="N58" s="52">
        <v>4</v>
      </c>
      <c r="O58" s="53"/>
      <c r="P58" s="54"/>
      <c r="Q58" s="87">
        <f>Q60+Q61</f>
        <v>825187</v>
      </c>
      <c r="R58" s="87">
        <f t="shared" ref="R58:S58" si="40">R60+R61</f>
        <v>0</v>
      </c>
      <c r="S58" s="87">
        <f t="shared" si="40"/>
        <v>719678.19</v>
      </c>
      <c r="T58" s="50"/>
      <c r="U58" s="51">
        <f t="shared" si="0"/>
        <v>0.87213951504325682</v>
      </c>
      <c r="V58" s="50"/>
      <c r="W58" s="87">
        <f>W60+W61</f>
        <v>445139.1</v>
      </c>
      <c r="X58" s="87">
        <f t="shared" ref="X58:Y58" si="41">X60+X61</f>
        <v>0</v>
      </c>
      <c r="Y58" s="87">
        <f t="shared" si="41"/>
        <v>400094.1</v>
      </c>
      <c r="Z58" s="50"/>
      <c r="AA58" s="51">
        <f t="shared" si="1"/>
        <v>0.89880691226630061</v>
      </c>
      <c r="AB58" s="58">
        <f t="shared" si="2"/>
        <v>0.55593472966021107</v>
      </c>
    </row>
    <row r="59" spans="1:28" s="137" customFormat="1" ht="54.75" customHeight="1" x14ac:dyDescent="0.2">
      <c r="A59" s="10"/>
      <c r="B59" s="111"/>
      <c r="C59" s="112"/>
      <c r="D59" s="112"/>
      <c r="E59" s="112"/>
      <c r="F59" s="112"/>
      <c r="G59" s="112"/>
      <c r="H59" s="112"/>
      <c r="I59" s="112"/>
      <c r="J59" s="112"/>
      <c r="K59" s="112"/>
      <c r="L59" s="139" t="s">
        <v>75</v>
      </c>
      <c r="M59" s="138">
        <v>10</v>
      </c>
      <c r="N59" s="138">
        <v>3</v>
      </c>
      <c r="O59" s="133"/>
      <c r="P59" s="157"/>
      <c r="Q59" s="135"/>
      <c r="R59" s="135"/>
      <c r="S59" s="135"/>
      <c r="T59" s="158"/>
      <c r="U59" s="43">
        <f t="shared" si="0"/>
        <v>0</v>
      </c>
      <c r="V59" s="158"/>
      <c r="W59" s="144">
        <v>31200</v>
      </c>
      <c r="X59" s="135"/>
      <c r="Y59" s="144">
        <v>7800</v>
      </c>
      <c r="Z59" s="158"/>
      <c r="AA59" s="43">
        <f t="shared" si="1"/>
        <v>0.25</v>
      </c>
      <c r="AB59" s="44">
        <f t="shared" si="2"/>
        <v>0</v>
      </c>
    </row>
    <row r="60" spans="1:28" ht="33" customHeight="1" x14ac:dyDescent="0.2">
      <c r="A60" s="10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49" t="s">
        <v>44</v>
      </c>
      <c r="M60" s="46">
        <v>10</v>
      </c>
      <c r="N60" s="46">
        <v>4</v>
      </c>
      <c r="O60" s="47"/>
      <c r="P60" s="48"/>
      <c r="Q60" s="45">
        <v>680400</v>
      </c>
      <c r="R60" s="45"/>
      <c r="S60" s="45">
        <v>680400</v>
      </c>
      <c r="T60" s="45"/>
      <c r="U60" s="43">
        <f t="shared" si="0"/>
        <v>1</v>
      </c>
      <c r="V60" s="45"/>
      <c r="W60" s="45">
        <v>400094.1</v>
      </c>
      <c r="X60" s="45"/>
      <c r="Y60" s="45">
        <v>400094.1</v>
      </c>
      <c r="Z60" s="45"/>
      <c r="AA60" s="43">
        <f t="shared" si="1"/>
        <v>1</v>
      </c>
      <c r="AB60" s="44">
        <f t="shared" si="2"/>
        <v>0.5880277777777777</v>
      </c>
    </row>
    <row r="61" spans="1:28" ht="86.25" customHeight="1" x14ac:dyDescent="0.2">
      <c r="A61" s="10"/>
      <c r="B61" s="109"/>
      <c r="C61" s="110"/>
      <c r="D61" s="110"/>
      <c r="E61" s="110"/>
      <c r="F61" s="110"/>
      <c r="G61" s="110"/>
      <c r="H61" s="110"/>
      <c r="I61" s="110"/>
      <c r="J61" s="110"/>
      <c r="K61" s="110"/>
      <c r="L61" s="49" t="s">
        <v>69</v>
      </c>
      <c r="M61" s="46">
        <v>10</v>
      </c>
      <c r="N61" s="46">
        <v>4</v>
      </c>
      <c r="O61" s="47"/>
      <c r="P61" s="48"/>
      <c r="Q61" s="45">
        <v>144787</v>
      </c>
      <c r="R61" s="45"/>
      <c r="S61" s="45">
        <v>39278.19</v>
      </c>
      <c r="T61" s="45"/>
      <c r="U61" s="43">
        <f t="shared" si="0"/>
        <v>0.27128257371172826</v>
      </c>
      <c r="V61" s="45"/>
      <c r="W61" s="45">
        <v>45045</v>
      </c>
      <c r="X61" s="45"/>
      <c r="Y61" s="45"/>
      <c r="Z61" s="45"/>
      <c r="AA61" s="43">
        <f t="shared" si="1"/>
        <v>0</v>
      </c>
      <c r="AB61" s="44">
        <f t="shared" si="2"/>
        <v>0</v>
      </c>
    </row>
    <row r="62" spans="1:28" ht="32.25" customHeight="1" x14ac:dyDescent="0.2">
      <c r="A62" s="10"/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69" t="s">
        <v>35</v>
      </c>
      <c r="M62" s="62">
        <v>11</v>
      </c>
      <c r="N62" s="62"/>
      <c r="O62" s="63"/>
      <c r="P62" s="68"/>
      <c r="Q62" s="85">
        <f>Q63</f>
        <v>8788159.4600000009</v>
      </c>
      <c r="R62" s="85"/>
      <c r="S62" s="85">
        <f>S63</f>
        <v>2005135.97</v>
      </c>
      <c r="T62" s="65"/>
      <c r="U62" s="67">
        <f t="shared" si="0"/>
        <v>0.22816335765486892</v>
      </c>
      <c r="V62" s="65"/>
      <c r="W62" s="85">
        <f>W63</f>
        <v>9090671</v>
      </c>
      <c r="X62" s="85"/>
      <c r="Y62" s="85">
        <f>Y63</f>
        <v>2039672.31</v>
      </c>
      <c r="Z62" s="65"/>
      <c r="AA62" s="67">
        <f t="shared" si="1"/>
        <v>0.22436983034585675</v>
      </c>
      <c r="AB62" s="70">
        <f t="shared" si="2"/>
        <v>1.0172239391825384</v>
      </c>
    </row>
    <row r="63" spans="1:28" ht="16.5" customHeight="1" x14ac:dyDescent="0.2">
      <c r="A63" s="10"/>
      <c r="B63" s="117">
        <v>7</v>
      </c>
      <c r="C63" s="118"/>
      <c r="D63" s="118"/>
      <c r="E63" s="118"/>
      <c r="F63" s="118"/>
      <c r="G63" s="118"/>
      <c r="H63" s="118"/>
      <c r="I63" s="118"/>
      <c r="J63" s="118"/>
      <c r="K63" s="118"/>
      <c r="L63" s="57" t="s">
        <v>36</v>
      </c>
      <c r="M63" s="52">
        <v>11</v>
      </c>
      <c r="N63" s="52">
        <v>1</v>
      </c>
      <c r="O63" s="53"/>
      <c r="P63" s="54"/>
      <c r="Q63" s="50">
        <f>Q64+Q65</f>
        <v>8788159.4600000009</v>
      </c>
      <c r="R63" s="50">
        <f>R64+R65</f>
        <v>0</v>
      </c>
      <c r="S63" s="50">
        <f>S64+S65</f>
        <v>2005135.97</v>
      </c>
      <c r="T63" s="50"/>
      <c r="U63" s="51">
        <f t="shared" si="0"/>
        <v>0.22816335765486892</v>
      </c>
      <c r="V63" s="50"/>
      <c r="W63" s="50">
        <f>W64+W65</f>
        <v>9090671</v>
      </c>
      <c r="X63" s="79"/>
      <c r="Y63" s="50">
        <f>Y64+Y65</f>
        <v>2039672.31</v>
      </c>
      <c r="Z63" s="50"/>
      <c r="AA63" s="51">
        <f t="shared" si="1"/>
        <v>0.22436983034585675</v>
      </c>
      <c r="AB63" s="90">
        <f t="shared" si="2"/>
        <v>1.0172239391825384</v>
      </c>
    </row>
    <row r="64" spans="1:28" ht="76.5" customHeight="1" x14ac:dyDescent="0.2">
      <c r="A64" s="10"/>
      <c r="B64" s="83"/>
      <c r="C64" s="84"/>
      <c r="D64" s="84"/>
      <c r="E64" s="84"/>
      <c r="F64" s="84"/>
      <c r="G64" s="84"/>
      <c r="H64" s="84"/>
      <c r="I64" s="84"/>
      <c r="J64" s="84"/>
      <c r="K64" s="84"/>
      <c r="L64" s="49" t="s">
        <v>70</v>
      </c>
      <c r="M64" s="46">
        <v>11</v>
      </c>
      <c r="N64" s="46">
        <v>1</v>
      </c>
      <c r="O64" s="47"/>
      <c r="P64" s="48"/>
      <c r="Q64" s="45">
        <v>8588159.4600000009</v>
      </c>
      <c r="R64" s="45"/>
      <c r="S64" s="45">
        <v>1987485.97</v>
      </c>
      <c r="T64" s="45"/>
      <c r="U64" s="43">
        <f t="shared" ref="U64:U67" si="42">IFERROR(S64/Q64,0)</f>
        <v>0.23142164269968035</v>
      </c>
      <c r="V64" s="45"/>
      <c r="W64" s="45">
        <v>8890671</v>
      </c>
      <c r="X64" s="45"/>
      <c r="Y64" s="45">
        <v>2034222.31</v>
      </c>
      <c r="Z64" s="45"/>
      <c r="AA64" s="43">
        <f t="shared" ref="AA64" si="43">IFERROR(Y64/W64,0)</f>
        <v>0.22880413750548187</v>
      </c>
      <c r="AB64" s="44">
        <f t="shared" ref="AB64" si="44">IFERROR(Y64/S64,0)</f>
        <v>1.0235153056199939</v>
      </c>
    </row>
    <row r="65" spans="1:28" ht="67.5" customHeight="1" x14ac:dyDescent="0.2">
      <c r="A65" s="10"/>
      <c r="B65" s="83"/>
      <c r="C65" s="84"/>
      <c r="D65" s="84"/>
      <c r="E65" s="84"/>
      <c r="F65" s="84"/>
      <c r="G65" s="84"/>
      <c r="H65" s="84"/>
      <c r="I65" s="84"/>
      <c r="J65" s="84"/>
      <c r="K65" s="84"/>
      <c r="L65" s="49" t="s">
        <v>71</v>
      </c>
      <c r="M65" s="46">
        <v>11</v>
      </c>
      <c r="N65" s="46">
        <v>1</v>
      </c>
      <c r="O65" s="47"/>
      <c r="P65" s="48"/>
      <c r="Q65" s="45">
        <v>200000</v>
      </c>
      <c r="R65" s="45"/>
      <c r="S65" s="45">
        <v>17650</v>
      </c>
      <c r="T65" s="45"/>
      <c r="U65" s="43">
        <f t="shared" si="42"/>
        <v>8.8249999999999995E-2</v>
      </c>
      <c r="V65" s="45"/>
      <c r="W65" s="45">
        <v>200000</v>
      </c>
      <c r="X65" s="45"/>
      <c r="Y65" s="45">
        <v>5450</v>
      </c>
      <c r="Z65" s="45"/>
      <c r="AA65" s="43">
        <f t="shared" ref="AA65" si="45">IFERROR(Y65/W65,0)</f>
        <v>2.725E-2</v>
      </c>
      <c r="AB65" s="44">
        <f t="shared" ref="AB65" si="46">IFERROR(Y65/S65,0)</f>
        <v>0.30878186968838528</v>
      </c>
    </row>
    <row r="66" spans="1:28" ht="32.25" customHeight="1" x14ac:dyDescent="0.2">
      <c r="A66" s="10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69" t="s">
        <v>72</v>
      </c>
      <c r="M66" s="62">
        <v>12</v>
      </c>
      <c r="N66" s="62"/>
      <c r="O66" s="63"/>
      <c r="P66" s="68"/>
      <c r="Q66" s="85">
        <f>Q67</f>
        <v>0</v>
      </c>
      <c r="R66" s="85">
        <f t="shared" ref="R66:S66" si="47">R67</f>
        <v>0</v>
      </c>
      <c r="S66" s="85">
        <f t="shared" si="47"/>
        <v>0</v>
      </c>
      <c r="T66" s="65"/>
      <c r="U66" s="155">
        <f t="shared" si="42"/>
        <v>0</v>
      </c>
      <c r="V66" s="65"/>
      <c r="W66" s="85">
        <f>W67</f>
        <v>2255580</v>
      </c>
      <c r="X66" s="85">
        <f t="shared" ref="X66:Y66" si="48">X67</f>
        <v>0</v>
      </c>
      <c r="Y66" s="85">
        <f t="shared" si="48"/>
        <v>624270.47</v>
      </c>
      <c r="Z66" s="65"/>
      <c r="AA66" s="67">
        <f t="shared" si="1"/>
        <v>0.27676715966624993</v>
      </c>
      <c r="AB66" s="67">
        <f t="shared" si="1"/>
        <v>0</v>
      </c>
    </row>
    <row r="67" spans="1:28" ht="34.5" customHeight="1" x14ac:dyDescent="0.2">
      <c r="A67" s="10"/>
      <c r="B67" s="148"/>
      <c r="C67" s="149"/>
      <c r="D67" s="149"/>
      <c r="E67" s="149"/>
      <c r="F67" s="149"/>
      <c r="G67" s="149"/>
      <c r="H67" s="149"/>
      <c r="I67" s="149"/>
      <c r="J67" s="149"/>
      <c r="K67" s="149"/>
      <c r="L67" s="150" t="s">
        <v>73</v>
      </c>
      <c r="M67" s="151">
        <v>12</v>
      </c>
      <c r="N67" s="151">
        <v>2</v>
      </c>
      <c r="O67" s="152"/>
      <c r="P67" s="153"/>
      <c r="Q67" s="154"/>
      <c r="R67" s="154"/>
      <c r="S67" s="154"/>
      <c r="T67" s="154"/>
      <c r="U67" s="147">
        <f t="shared" si="42"/>
        <v>0</v>
      </c>
      <c r="V67" s="154"/>
      <c r="W67" s="154">
        <v>2255580</v>
      </c>
      <c r="X67" s="154"/>
      <c r="Y67" s="154">
        <v>624270.47</v>
      </c>
      <c r="Z67" s="154"/>
      <c r="AA67" s="136">
        <f t="shared" si="1"/>
        <v>0.27676715966624993</v>
      </c>
      <c r="AB67" s="136">
        <f t="shared" si="1"/>
        <v>0</v>
      </c>
    </row>
    <row r="68" spans="1:28" ht="24" customHeight="1" thickBot="1" x14ac:dyDescent="0.25">
      <c r="A68" s="10"/>
      <c r="B68" s="122">
        <v>10</v>
      </c>
      <c r="C68" s="123"/>
      <c r="D68" s="123"/>
      <c r="E68" s="123"/>
      <c r="F68" s="123"/>
      <c r="G68" s="123"/>
      <c r="H68" s="123"/>
      <c r="I68" s="123"/>
      <c r="J68" s="123"/>
      <c r="K68" s="123"/>
      <c r="L68" s="124" t="s">
        <v>6</v>
      </c>
      <c r="M68" s="125"/>
      <c r="N68" s="125"/>
      <c r="O68" s="125"/>
      <c r="P68" s="71"/>
      <c r="Q68" s="91">
        <f>Q11+Q19+Q27+Q35+Q51+Q56+Q62+Q31+Q15</f>
        <v>587998091.41000009</v>
      </c>
      <c r="R68" s="91">
        <f>R11+R19+R27+R35+R51+R56+R62+R31+R15</f>
        <v>0</v>
      </c>
      <c r="S68" s="91">
        <f>S11+S19+S27+S35+S51+S56+S62+S31+S15</f>
        <v>116007183.39</v>
      </c>
      <c r="T68" s="72"/>
      <c r="U68" s="61">
        <f t="shared" si="0"/>
        <v>0.19729176860390582</v>
      </c>
      <c r="V68" s="72"/>
      <c r="W68" s="91">
        <f>W11+W19+W27+W35+W51+W56+W62+W31+W15+W66</f>
        <v>580105787.10000002</v>
      </c>
      <c r="X68" s="91">
        <f t="shared" ref="X68:Y68" si="49">X11+X19+X27+X35+X51+X56+X62+X31+X15+X66</f>
        <v>0</v>
      </c>
      <c r="Y68" s="91">
        <f t="shared" si="49"/>
        <v>122655238.52</v>
      </c>
      <c r="Z68" s="91">
        <f t="shared" ref="X68:Z68" si="50">Z11+Z19+Z27+Z35+Z51+Z56+Z62+Z31+Z15+Z66</f>
        <v>0</v>
      </c>
      <c r="AA68" s="61">
        <f t="shared" si="1"/>
        <v>0.21143598503501293</v>
      </c>
      <c r="AB68" s="89">
        <f t="shared" si="2"/>
        <v>1.0573072712889697</v>
      </c>
    </row>
    <row r="69" spans="1:28" ht="12.75" customHeight="1" x14ac:dyDescent="0.2">
      <c r="A69" s="17"/>
      <c r="B69" s="121">
        <v>3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9"/>
      <c r="M69" s="19"/>
      <c r="N69" s="19"/>
      <c r="O69" s="19"/>
      <c r="P69" s="18"/>
      <c r="Q69" s="20"/>
      <c r="R69" s="21"/>
      <c r="S69" s="22"/>
      <c r="T69" s="22"/>
      <c r="U69" s="23"/>
      <c r="V69" s="22"/>
      <c r="W69" s="22"/>
      <c r="X69" s="22"/>
      <c r="Y69" s="22"/>
      <c r="Z69" s="22"/>
      <c r="AA69" s="23"/>
      <c r="AB69" s="24"/>
    </row>
    <row r="70" spans="1:28" ht="38.25" customHeight="1" x14ac:dyDescent="0.2">
      <c r="B70" s="121" t="s">
        <v>7</v>
      </c>
      <c r="C70" s="121"/>
      <c r="D70" s="121"/>
      <c r="E70" s="121"/>
      <c r="F70" s="121"/>
      <c r="G70" s="121"/>
      <c r="H70" s="121"/>
      <c r="I70" s="121"/>
      <c r="J70" s="121"/>
      <c r="K70" s="121"/>
      <c r="L70" s="3" t="s">
        <v>4</v>
      </c>
      <c r="M70" s="3"/>
      <c r="N70" s="3"/>
      <c r="O70" s="3"/>
      <c r="P70" s="3"/>
      <c r="Q70" s="3"/>
      <c r="R70" s="2"/>
      <c r="S70" s="3"/>
      <c r="T70" s="2"/>
      <c r="U70" s="7" t="s">
        <v>3</v>
      </c>
      <c r="V70" s="7" t="s">
        <v>3</v>
      </c>
      <c r="W70" s="3"/>
      <c r="X70" s="2"/>
      <c r="Y70" s="3"/>
      <c r="Z70" s="3"/>
      <c r="AA70" s="2"/>
      <c r="AB70" s="2"/>
    </row>
    <row r="71" spans="1:28" ht="12.75" customHeight="1" x14ac:dyDescent="0.2">
      <c r="A71" s="17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73"/>
      <c r="M71" s="3"/>
      <c r="N71" s="3"/>
      <c r="O71" s="3"/>
      <c r="P71" s="6"/>
      <c r="Q71" s="6"/>
      <c r="R71" s="5" t="s">
        <v>2</v>
      </c>
      <c r="S71" s="3"/>
      <c r="T71" s="2"/>
      <c r="U71" s="5" t="s">
        <v>1</v>
      </c>
      <c r="V71" s="4" t="s">
        <v>1</v>
      </c>
      <c r="W71" s="3"/>
      <c r="X71" s="2"/>
      <c r="Y71" s="3"/>
      <c r="Z71" s="3"/>
      <c r="AA71" s="2"/>
      <c r="AB71" s="2"/>
    </row>
    <row r="72" spans="1:28" ht="12.75" customHeight="1" x14ac:dyDescent="0.2">
      <c r="A72" s="17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2"/>
      <c r="AB72" s="2"/>
    </row>
    <row r="73" spans="1:28" ht="12.75" customHeight="1" x14ac:dyDescent="0.2">
      <c r="B73" s="3"/>
      <c r="C73" s="3"/>
      <c r="D73" s="3"/>
      <c r="E73" s="3"/>
      <c r="F73" s="3"/>
      <c r="G73" s="3"/>
      <c r="H73" s="3"/>
      <c r="I73" s="3"/>
      <c r="J73" s="3"/>
      <c r="K73" s="8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28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28" ht="12.75" customHeight="1" x14ac:dyDescent="0.2">
      <c r="A76" s="2" t="s">
        <v>0</v>
      </c>
      <c r="B76" s="2"/>
      <c r="C76" s="2"/>
      <c r="D76" s="2"/>
      <c r="E76" s="2"/>
      <c r="F76" s="2"/>
      <c r="G76" s="2"/>
      <c r="H76" s="2"/>
      <c r="I76" s="2"/>
      <c r="J76" s="2"/>
      <c r="K76" s="2"/>
      <c r="W76" s="80"/>
    </row>
  </sheetData>
  <mergeCells count="28">
    <mergeCell ref="L68:O68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  <mergeCell ref="B70:K70"/>
    <mergeCell ref="B69:K69"/>
    <mergeCell ref="B68:K68"/>
    <mergeCell ref="B63:K63"/>
    <mergeCell ref="B42:K42"/>
    <mergeCell ref="B19:K19"/>
    <mergeCell ref="B12:K12"/>
    <mergeCell ref="B11:K11"/>
    <mergeCell ref="B38:K38"/>
    <mergeCell ref="B35:K35"/>
    <mergeCell ref="B26:K26"/>
    <mergeCell ref="B25:K25"/>
  </mergeCells>
  <pageMargins left="0.78740157480314965" right="0.39370078740157483" top="0.78740157480314965" bottom="0.39370078740157483" header="0.51181102362204722" footer="0.51181102362204722"/>
  <pageSetup paperSize="9" scale="92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2025-04-23T10:53:40Z</cp:lastPrinted>
  <dcterms:created xsi:type="dcterms:W3CDTF">2016-09-30T09:36:25Z</dcterms:created>
  <dcterms:modified xsi:type="dcterms:W3CDTF">2025-04-23T10:53:40Z</dcterms:modified>
</cp:coreProperties>
</file>