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410" yWindow="-285" windowWidth="13185" windowHeight="12015"/>
  </bookViews>
  <sheets>
    <sheet name="Сведения об исполнении бюджета" sheetId="2" r:id="rId1"/>
  </sheets>
  <definedNames>
    <definedName name="_xlnm.Print_Titles" localSheetId="0">'Сведения об исполнении бюджета'!$5:$6</definedName>
  </definedNames>
  <calcPr calcId="145621"/>
</workbook>
</file>

<file path=xl/calcChain.xml><?xml version="1.0" encoding="utf-8"?>
<calcChain xmlns="http://schemas.openxmlformats.org/spreadsheetml/2006/main">
  <c r="R17" i="2" l="1"/>
  <c r="Q17" i="2"/>
  <c r="S19" i="2"/>
  <c r="R43" i="2" l="1"/>
  <c r="Q43" i="2"/>
  <c r="S45" i="2"/>
  <c r="S32" i="2"/>
  <c r="Y19" i="2" l="1"/>
  <c r="W19" i="2"/>
  <c r="U17" i="2"/>
  <c r="T17" i="2"/>
  <c r="U37" i="2" l="1"/>
  <c r="T37" i="2"/>
  <c r="R37" i="2"/>
  <c r="Q37" i="2"/>
  <c r="S22" i="2" l="1"/>
  <c r="W22" i="2"/>
  <c r="R8" i="2" l="1"/>
  <c r="Q8" i="2"/>
  <c r="S14" i="2"/>
  <c r="Y45" i="2" l="1"/>
  <c r="U43" i="2"/>
  <c r="T43" i="2"/>
  <c r="W45" i="2"/>
  <c r="T8" i="2"/>
  <c r="T51" i="2" l="1"/>
  <c r="U8" i="2"/>
  <c r="Y14" i="2"/>
  <c r="W14" i="2"/>
  <c r="S12" i="2"/>
  <c r="S34" i="2" l="1"/>
  <c r="Y34" i="2"/>
  <c r="Y29" i="2" l="1"/>
  <c r="W29" i="2"/>
  <c r="U26" i="2"/>
  <c r="T26" i="2"/>
  <c r="R26" i="2"/>
  <c r="Q26" i="2"/>
  <c r="S29" i="2"/>
  <c r="W34" i="2" l="1"/>
  <c r="U30" i="2"/>
  <c r="T30" i="2"/>
  <c r="R30" i="2"/>
  <c r="Q30" i="2"/>
  <c r="R51" i="2"/>
  <c r="Q51" i="2"/>
  <c r="R49" i="2"/>
  <c r="Q49" i="2"/>
  <c r="R46" i="2"/>
  <c r="Q46" i="2"/>
  <c r="R39" i="2"/>
  <c r="Q39" i="2"/>
  <c r="R20" i="2"/>
  <c r="Q20" i="2"/>
  <c r="Q54" i="2" l="1"/>
  <c r="R54" i="2"/>
  <c r="U20" i="2"/>
  <c r="T20" i="2"/>
  <c r="W11" i="2" l="1"/>
  <c r="S9" i="2"/>
  <c r="S10" i="2"/>
  <c r="S11" i="2"/>
  <c r="S13" i="2"/>
  <c r="S15" i="2"/>
  <c r="S16" i="2"/>
  <c r="T49" i="2" l="1"/>
  <c r="U46" i="2"/>
  <c r="T46" i="2"/>
  <c r="Y48" i="2"/>
  <c r="W48" i="2"/>
  <c r="S48" i="2"/>
  <c r="S23" i="2"/>
  <c r="S53" i="2"/>
  <c r="S52" i="2"/>
  <c r="S50" i="2"/>
  <c r="S47" i="2"/>
  <c r="S44" i="2"/>
  <c r="S42" i="2"/>
  <c r="S41" i="2"/>
  <c r="S40" i="2"/>
  <c r="S38" i="2"/>
  <c r="S36" i="2"/>
  <c r="S35" i="2"/>
  <c r="S33" i="2"/>
  <c r="S31" i="2"/>
  <c r="S28" i="2"/>
  <c r="S27" i="2"/>
  <c r="S25" i="2"/>
  <c r="S24" i="2"/>
  <c r="S21" i="2"/>
  <c r="S18" i="2"/>
  <c r="Y53" i="2" l="1"/>
  <c r="Y52" i="2"/>
  <c r="Y50" i="2"/>
  <c r="Y47" i="2"/>
  <c r="Y44" i="2"/>
  <c r="Y42" i="2"/>
  <c r="Y41" i="2"/>
  <c r="Y40" i="2"/>
  <c r="Y38" i="2"/>
  <c r="Y36" i="2"/>
  <c r="Y35" i="2"/>
  <c r="Y33" i="2"/>
  <c r="Y32" i="2"/>
  <c r="Y31" i="2"/>
  <c r="Y28" i="2"/>
  <c r="Y27" i="2"/>
  <c r="Y25" i="2"/>
  <c r="Y24" i="2"/>
  <c r="Y23" i="2"/>
  <c r="Y21" i="2"/>
  <c r="Y18" i="2"/>
  <c r="Y16" i="2"/>
  <c r="Y15" i="2"/>
  <c r="Y13" i="2"/>
  <c r="Y12" i="2"/>
  <c r="Y11" i="2"/>
  <c r="Y10" i="2"/>
  <c r="Y9" i="2"/>
  <c r="W47" i="2"/>
  <c r="W53" i="2"/>
  <c r="W52" i="2"/>
  <c r="W50" i="2"/>
  <c r="W44" i="2"/>
  <c r="W42" i="2"/>
  <c r="W41" i="2"/>
  <c r="W40" i="2"/>
  <c r="W38" i="2"/>
  <c r="W36" i="2"/>
  <c r="W35" i="2"/>
  <c r="W33" i="2"/>
  <c r="W32" i="2"/>
  <c r="W31" i="2"/>
  <c r="W28" i="2"/>
  <c r="W27" i="2"/>
  <c r="W25" i="2"/>
  <c r="W24" i="2"/>
  <c r="W23" i="2"/>
  <c r="W21" i="2"/>
  <c r="W18" i="2"/>
  <c r="W16" i="2"/>
  <c r="W15" i="2"/>
  <c r="W13" i="2"/>
  <c r="W12" i="2"/>
  <c r="W10" i="2"/>
  <c r="W9" i="2"/>
  <c r="W30" i="2" l="1"/>
  <c r="Y8" i="2" l="1"/>
  <c r="W8" i="2"/>
  <c r="Y30" i="2"/>
  <c r="U51" i="2"/>
  <c r="U49" i="2"/>
  <c r="U39" i="2"/>
  <c r="T39" i="2"/>
  <c r="T54" i="2" l="1"/>
  <c r="S39" i="2"/>
  <c r="S49" i="2"/>
  <c r="Y17" i="2"/>
  <c r="W17" i="2"/>
  <c r="Y39" i="2"/>
  <c r="W39" i="2"/>
  <c r="Y46" i="2"/>
  <c r="W46" i="2"/>
  <c r="Y51" i="2"/>
  <c r="W51" i="2"/>
  <c r="Y20" i="2"/>
  <c r="W20" i="2"/>
  <c r="Y37" i="2"/>
  <c r="W37" i="2"/>
  <c r="Y43" i="2"/>
  <c r="W43" i="2"/>
  <c r="W49" i="2"/>
  <c r="Y49" i="2"/>
  <c r="Y26" i="2"/>
  <c r="W26" i="2"/>
  <c r="S17" i="2"/>
  <c r="S26" i="2"/>
  <c r="S37" i="2"/>
  <c r="S43" i="2"/>
  <c r="S8" i="2"/>
  <c r="S20" i="2"/>
  <c r="S30" i="2"/>
  <c r="S46" i="2"/>
  <c r="S51" i="2"/>
  <c r="U54" i="2"/>
  <c r="Y54" i="2" l="1"/>
  <c r="W54" i="2"/>
  <c r="S54" i="2"/>
</calcChain>
</file>

<file path=xl/sharedStrings.xml><?xml version="1.0" encoding="utf-8"?>
<sst xmlns="http://schemas.openxmlformats.org/spreadsheetml/2006/main" count="107" uniqueCount="66">
  <si>
    <t xml:space="preserve"> </t>
  </si>
  <si>
    <t>(расшифровка)</t>
  </si>
  <si>
    <t>(подпись)</t>
  </si>
  <si>
    <t>Емельянова С.Г.</t>
  </si>
  <si>
    <t>Начальник финансового управления</t>
  </si>
  <si>
    <t/>
  </si>
  <si>
    <t xml:space="preserve">Итого: </t>
  </si>
  <si>
    <t>Прочие 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</si>
  <si>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</si>
  <si>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БЮДЖЕТАМ СУБЪЕКТОВ РОССИЙСКОЙ ФЕДЕРАЦИИ И МУНИЦИПАЛЬНЫХ ОБРАЗОВАНИЙ ОБЩЕГО ХАРАКТЕРА</t>
  </si>
  <si>
    <t>Обслуживание внутреннего государственного и муниципального долга</t>
  </si>
  <si>
    <t xml:space="preserve">ОБСЛУЖИВАНИЕ ГОСУДАРСТВЕННОГО И МУНИЦИПАЛЬНОГО ДОЛГА </t>
  </si>
  <si>
    <t>Периодическая печать и издательства</t>
  </si>
  <si>
    <t>СРЕДСТВА МАССОВОЙ ИНФОРМАЦИИ</t>
  </si>
  <si>
    <t xml:space="preserve">Физическая культура </t>
  </si>
  <si>
    <t>ФИЗИЧЕСКАЯ КУЛЬТУРА И СПОРТ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</si>
  <si>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</si>
  <si>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</si>
  <si>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</si>
  <si>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</si>
  <si>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Культура</t>
  </si>
  <si>
    <t>КУЛЬТУРА И КИНЕМАТОГРАФИЯ</t>
  </si>
  <si>
    <t>Другие вопросы в области образования</t>
  </si>
  <si>
    <t>Молодежная политика и оздоровление детей</t>
  </si>
  <si>
    <t>Общее образование</t>
  </si>
  <si>
    <t>Дошкольное образование</t>
  </si>
  <si>
    <t>Образование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</si>
  <si>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</si>
  <si>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</si>
  <si>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</si>
  <si>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</si>
  <si>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хозяйство(дорожные фонды)</t>
  </si>
  <si>
    <t>Сельское хозяйство и рыболовство</t>
  </si>
  <si>
    <t>Национальная экономика</t>
  </si>
  <si>
    <t>Национальная безопасность и правоохранительная деятельность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</si>
  <si>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</si>
  <si>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</si>
  <si>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</si>
  <si>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</si>
  <si>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</si>
  <si>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Общегосударственные вопросы</t>
  </si>
  <si>
    <t>ТипБюджета</t>
  </si>
  <si>
    <t>Подраздел</t>
  </si>
  <si>
    <t>Раздел</t>
  </si>
  <si>
    <t>Наименование</t>
  </si>
  <si>
    <t>% исполнения к плану текущего года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</si>
  <si>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</si>
  <si>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</si>
  <si>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Дополнительное образование детей</t>
  </si>
  <si>
    <t xml:space="preserve">Транспорт </t>
  </si>
  <si>
    <t>Другие вопросы в области средств массовой информации</t>
  </si>
  <si>
    <t>рублей</t>
  </si>
  <si>
    <t xml:space="preserve">Водное хозяйство </t>
  </si>
  <si>
    <t xml:space="preserve">Профессиональная подготовка, переподготовка и поышение квалификации </t>
  </si>
  <si>
    <t>Благоустройство</t>
  </si>
  <si>
    <t>Обеспечение проведения выборов и референдумов</t>
  </si>
  <si>
    <t>Массовый спорт</t>
  </si>
  <si>
    <t>Защита населения и территории от чрезвычайных ситуаций природного и техногенного характера, пожарная безопасность</t>
  </si>
  <si>
    <t>Гражданская оборона</t>
  </si>
  <si>
    <t>Утвержденные бюджетные назначения на 30 декабря  2023 года</t>
  </si>
  <si>
    <t>Кассовое исполнение на 30 декабря 2023 года</t>
  </si>
  <si>
    <t>% исполнения на 30 декабря  2023 года</t>
  </si>
  <si>
    <t>% исполнения к исполнению 2023 года</t>
  </si>
  <si>
    <t>Сведения об исполнении бюджета Лысогорского муниципального района на 30 декабря 2024 года</t>
  </si>
  <si>
    <t>Утвержденные бюджетные назначения на 30 декабря  2024 года</t>
  </si>
  <si>
    <t>Кассовое исполнение на 30 декабря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</si>
</sst>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\-#,##0.00"/>
    <numFmt numFmtId="165" formatCode="#,##0.00;[Red]\-#,##0.00;0.00"/>
    <numFmt numFmtId="166" formatCode="000"/>
    <numFmt numFmtId="167" formatCode="00"/>
    <numFmt numFmtId="168" formatCode="0000"/>
    <numFmt numFmtId="169" formatCode="#,##0.00_ ;[Red]\-#,##0.00\ 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b/>
      <sz val="8"/>
      <name val="Arial"/>
      <charset val="204"/>
    </font>
    <font>
      <b/>
      <sz val="12"/>
      <name val="Arial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8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left"/>
      <protection hidden="1"/>
    </xf>
    <xf numFmtId="0" fontId="1" fillId="0" borderId="0" xfId="1" applyNumberFormat="1" applyFont="1" applyFill="1" applyAlignment="1" applyProtection="1">
      <protection hidden="1"/>
    </xf>
    <xf numFmtId="0" fontId="3" fillId="0" borderId="2" xfId="1" applyNumberFormat="1" applyFont="1" applyFill="1" applyBorder="1" applyAlignment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protection hidden="1"/>
    </xf>
    <xf numFmtId="0" fontId="1" fillId="0" borderId="2" xfId="1" applyNumberFormat="1" applyFont="1" applyFill="1" applyBorder="1" applyAlignment="1" applyProtection="1">
      <alignment horizontal="centerContinuous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5" fillId="0" borderId="0" xfId="1" applyNumberFormat="1" applyFont="1" applyFill="1" applyAlignment="1" applyProtection="1">
      <alignment horizontal="centerContinuous" vertical="center"/>
      <protection hidden="1"/>
    </xf>
    <xf numFmtId="10" fontId="4" fillId="0" borderId="0" xfId="1" applyNumberFormat="1" applyFont="1" applyFill="1" applyBorder="1" applyAlignment="1" applyProtection="1">
      <protection hidden="1"/>
    </xf>
    <xf numFmtId="0" fontId="1" fillId="0" borderId="0" xfId="1" applyNumberFormat="1" applyFont="1" applyFill="1" applyBorder="1" applyAlignment="1" applyProtection="1">
      <protection hidden="1"/>
    </xf>
    <xf numFmtId="0" fontId="6" fillId="0" borderId="0" xfId="1" applyFo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0" fontId="6" fillId="0" borderId="0" xfId="1" applyNumberFormat="1" applyFont="1" applyFill="1" applyAlignment="1" applyProtection="1">
      <alignment horizontal="center"/>
      <protection hidden="1"/>
    </xf>
    <xf numFmtId="0" fontId="6" fillId="0" borderId="1" xfId="1" applyNumberFormat="1" applyFont="1" applyFill="1" applyBorder="1" applyAlignment="1" applyProtection="1">
      <alignment horizontal="centerContinuous"/>
      <protection hidden="1"/>
    </xf>
    <xf numFmtId="0" fontId="6" fillId="0" borderId="1" xfId="1" applyNumberFormat="1" applyFont="1" applyFill="1" applyBorder="1" applyAlignment="1" applyProtection="1">
      <alignment horizontal="center" vertical="top"/>
      <protection hidden="1"/>
    </xf>
    <xf numFmtId="0" fontId="6" fillId="0" borderId="0" xfId="1" applyNumberFormat="1" applyFont="1" applyFill="1" applyBorder="1" applyAlignment="1" applyProtection="1">
      <alignment horizontal="center" vertical="top"/>
      <protection hidden="1"/>
    </xf>
    <xf numFmtId="0" fontId="6" fillId="0" borderId="1" xfId="1" applyNumberFormat="1" applyFont="1" applyFill="1" applyBorder="1" applyAlignment="1" applyProtection="1">
      <alignment horizontal="center"/>
      <protection hidden="1"/>
    </xf>
    <xf numFmtId="0" fontId="6" fillId="2" borderId="3" xfId="1" applyNumberFormat="1" applyFont="1" applyFill="1" applyBorder="1" applyAlignment="1" applyProtection="1">
      <protection hidden="1"/>
    </xf>
    <xf numFmtId="168" fontId="8" fillId="2" borderId="32" xfId="1" applyNumberFormat="1" applyFont="1" applyFill="1" applyBorder="1" applyAlignment="1" applyProtection="1">
      <protection hidden="1"/>
    </xf>
    <xf numFmtId="168" fontId="8" fillId="2" borderId="24" xfId="1" applyNumberFormat="1" applyFont="1" applyFill="1" applyBorder="1" applyAlignment="1" applyProtection="1">
      <protection hidden="1"/>
    </xf>
    <xf numFmtId="166" fontId="8" fillId="2" borderId="11" xfId="1" applyNumberFormat="1" applyFont="1" applyFill="1" applyBorder="1" applyAlignment="1" applyProtection="1">
      <alignment wrapText="1"/>
      <protection hidden="1"/>
    </xf>
    <xf numFmtId="167" fontId="8" fillId="2" borderId="11" xfId="1" applyNumberFormat="1" applyFont="1" applyFill="1" applyBorder="1" applyAlignment="1" applyProtection="1">
      <protection hidden="1"/>
    </xf>
    <xf numFmtId="167" fontId="8" fillId="2" borderId="12" xfId="1" applyNumberFormat="1" applyFont="1" applyFill="1" applyBorder="1" applyAlignment="1" applyProtection="1">
      <protection hidden="1"/>
    </xf>
    <xf numFmtId="0" fontId="8" fillId="2" borderId="34" xfId="1" applyNumberFormat="1" applyFont="1" applyFill="1" applyBorder="1" applyAlignment="1" applyProtection="1">
      <protection hidden="1"/>
    </xf>
    <xf numFmtId="165" fontId="8" fillId="2" borderId="35" xfId="1" applyNumberFormat="1" applyFont="1" applyFill="1" applyBorder="1" applyAlignment="1" applyProtection="1">
      <protection hidden="1"/>
    </xf>
    <xf numFmtId="0" fontId="6" fillId="2" borderId="0" xfId="1" applyNumberFormat="1" applyFont="1" applyFill="1" applyBorder="1" applyAlignment="1" applyProtection="1">
      <protection hidden="1"/>
    </xf>
    <xf numFmtId="0" fontId="6" fillId="2" borderId="0" xfId="1" applyFont="1" applyFill="1"/>
    <xf numFmtId="166" fontId="8" fillId="2" borderId="24" xfId="1" applyNumberFormat="1" applyFont="1" applyFill="1" applyBorder="1" applyAlignment="1" applyProtection="1">
      <alignment wrapText="1"/>
      <protection hidden="1"/>
    </xf>
    <xf numFmtId="167" fontId="8" fillId="2" borderId="24" xfId="1" applyNumberFormat="1" applyFont="1" applyFill="1" applyBorder="1" applyAlignment="1" applyProtection="1">
      <protection hidden="1"/>
    </xf>
    <xf numFmtId="167" fontId="8" fillId="2" borderId="32" xfId="1" applyNumberFormat="1" applyFont="1" applyFill="1" applyBorder="1" applyAlignment="1" applyProtection="1">
      <protection hidden="1"/>
    </xf>
    <xf numFmtId="0" fontId="8" fillId="2" borderId="27" xfId="1" applyNumberFormat="1" applyFont="1" applyFill="1" applyBorder="1" applyAlignment="1" applyProtection="1">
      <protection hidden="1"/>
    </xf>
    <xf numFmtId="165" fontId="8" fillId="2" borderId="21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0" fontId="4" fillId="2" borderId="15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4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3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2" xfId="1" applyNumberFormat="1" applyFont="1" applyFill="1" applyBorder="1" applyAlignment="1" applyProtection="1">
      <alignment horizontal="center" vertical="center" wrapText="1"/>
      <protection hidden="1"/>
    </xf>
    <xf numFmtId="166" fontId="4" fillId="2" borderId="14" xfId="1" applyNumberFormat="1" applyFont="1" applyFill="1" applyBorder="1" applyAlignment="1" applyProtection="1">
      <alignment wrapText="1"/>
      <protection hidden="1"/>
    </xf>
    <xf numFmtId="167" fontId="4" fillId="2" borderId="14" xfId="1" applyNumberFormat="1" applyFont="1" applyFill="1" applyBorder="1" applyAlignment="1" applyProtection="1">
      <protection hidden="1"/>
    </xf>
    <xf numFmtId="167" fontId="4" fillId="2" borderId="13" xfId="1" applyNumberFormat="1" applyFont="1" applyFill="1" applyBorder="1" applyAlignment="1" applyProtection="1">
      <protection hidden="1"/>
    </xf>
    <xf numFmtId="0" fontId="2" fillId="2" borderId="26" xfId="1" applyNumberFormat="1" applyFont="1" applyFill="1" applyBorder="1" applyAlignment="1" applyProtection="1">
      <protection hidden="1"/>
    </xf>
    <xf numFmtId="165" fontId="2" fillId="2" borderId="18" xfId="1" applyNumberFormat="1" applyFont="1" applyFill="1" applyBorder="1" applyAlignment="1" applyProtection="1">
      <protection hidden="1"/>
    </xf>
    <xf numFmtId="165" fontId="4" fillId="2" borderId="18" xfId="1" applyNumberFormat="1" applyFont="1" applyFill="1" applyBorder="1" applyAlignment="1" applyProtection="1">
      <protection hidden="1"/>
    </xf>
    <xf numFmtId="10" fontId="4" fillId="2" borderId="18" xfId="1" applyNumberFormat="1" applyFont="1" applyFill="1" applyBorder="1" applyAlignment="1" applyProtection="1">
      <protection hidden="1"/>
    </xf>
    <xf numFmtId="10" fontId="9" fillId="2" borderId="21" xfId="1" applyNumberFormat="1" applyFont="1" applyFill="1" applyBorder="1" applyAlignment="1" applyProtection="1">
      <protection hidden="1"/>
    </xf>
    <xf numFmtId="166" fontId="2" fillId="2" borderId="24" xfId="1" applyNumberFormat="1" applyFont="1" applyFill="1" applyBorder="1" applyAlignment="1" applyProtection="1">
      <alignment wrapText="1"/>
      <protection hidden="1"/>
    </xf>
    <xf numFmtId="167" fontId="2" fillId="2" borderId="24" xfId="1" applyNumberFormat="1" applyFont="1" applyFill="1" applyBorder="1" applyAlignment="1" applyProtection="1">
      <protection hidden="1"/>
    </xf>
    <xf numFmtId="167" fontId="2" fillId="2" borderId="32" xfId="1" applyNumberFormat="1" applyFont="1" applyFill="1" applyBorder="1" applyAlignment="1" applyProtection="1">
      <protection hidden="1"/>
    </xf>
    <xf numFmtId="0" fontId="2" fillId="2" borderId="27" xfId="1" applyNumberFormat="1" applyFont="1" applyFill="1" applyBorder="1" applyAlignment="1" applyProtection="1">
      <protection hidden="1"/>
    </xf>
    <xf numFmtId="165" fontId="2" fillId="2" borderId="21" xfId="1" applyNumberFormat="1" applyFont="1" applyFill="1" applyBorder="1" applyAlignment="1" applyProtection="1">
      <protection hidden="1"/>
    </xf>
    <xf numFmtId="166" fontId="2" fillId="2" borderId="9" xfId="1" applyNumberFormat="1" applyFont="1" applyFill="1" applyBorder="1" applyAlignment="1" applyProtection="1">
      <alignment wrapText="1"/>
      <protection hidden="1"/>
    </xf>
    <xf numFmtId="167" fontId="2" fillId="2" borderId="9" xfId="1" applyNumberFormat="1" applyFont="1" applyFill="1" applyBorder="1" applyAlignment="1" applyProtection="1">
      <protection hidden="1"/>
    </xf>
    <xf numFmtId="167" fontId="2" fillId="2" borderId="10" xfId="1" applyNumberFormat="1" applyFont="1" applyFill="1" applyBorder="1" applyAlignment="1" applyProtection="1">
      <protection hidden="1"/>
    </xf>
    <xf numFmtId="0" fontId="2" fillId="2" borderId="28" xfId="1" applyNumberFormat="1" applyFont="1" applyFill="1" applyBorder="1" applyAlignment="1" applyProtection="1">
      <protection hidden="1"/>
    </xf>
    <xf numFmtId="165" fontId="2" fillId="2" borderId="8" xfId="1" applyNumberFormat="1" applyFont="1" applyFill="1" applyBorder="1" applyAlignment="1" applyProtection="1">
      <protection hidden="1"/>
    </xf>
    <xf numFmtId="165" fontId="8" fillId="2" borderId="8" xfId="1" applyNumberFormat="1" applyFont="1" applyFill="1" applyBorder="1" applyAlignment="1" applyProtection="1">
      <protection hidden="1"/>
    </xf>
    <xf numFmtId="166" fontId="2" fillId="2" borderId="25" xfId="1" applyNumberFormat="1" applyFont="1" applyFill="1" applyBorder="1" applyAlignment="1" applyProtection="1">
      <alignment wrapText="1"/>
      <protection hidden="1"/>
    </xf>
    <xf numFmtId="167" fontId="2" fillId="2" borderId="25" xfId="1" applyNumberFormat="1" applyFont="1" applyFill="1" applyBorder="1" applyAlignment="1" applyProtection="1">
      <protection hidden="1"/>
    </xf>
    <xf numFmtId="167" fontId="2" fillId="2" borderId="33" xfId="1" applyNumberFormat="1" applyFont="1" applyFill="1" applyBorder="1" applyAlignment="1" applyProtection="1">
      <protection hidden="1"/>
    </xf>
    <xf numFmtId="0" fontId="2" fillId="2" borderId="29" xfId="1" applyNumberFormat="1" applyFont="1" applyFill="1" applyBorder="1" applyAlignment="1" applyProtection="1">
      <protection hidden="1"/>
    </xf>
    <xf numFmtId="165" fontId="2" fillId="2" borderId="22" xfId="1" applyNumberFormat="1" applyFont="1" applyFill="1" applyBorder="1" applyAlignment="1" applyProtection="1">
      <protection hidden="1"/>
    </xf>
    <xf numFmtId="165" fontId="8" fillId="2" borderId="22" xfId="1" applyNumberFormat="1" applyFont="1" applyFill="1" applyBorder="1" applyAlignment="1" applyProtection="1">
      <protection hidden="1"/>
    </xf>
    <xf numFmtId="165" fontId="9" fillId="2" borderId="18" xfId="1" applyNumberFormat="1" applyFont="1" applyFill="1" applyBorder="1" applyAlignment="1" applyProtection="1">
      <protection hidden="1"/>
    </xf>
    <xf numFmtId="165" fontId="8" fillId="2" borderId="18" xfId="1" applyNumberFormat="1" applyFont="1" applyFill="1" applyBorder="1" applyAlignment="1" applyProtection="1">
      <protection hidden="1"/>
    </xf>
    <xf numFmtId="166" fontId="2" fillId="2" borderId="4" xfId="1" applyNumberFormat="1" applyFont="1" applyFill="1" applyBorder="1" applyAlignment="1" applyProtection="1">
      <alignment wrapText="1"/>
      <protection hidden="1"/>
    </xf>
    <xf numFmtId="167" fontId="2" fillId="2" borderId="4" xfId="1" applyNumberFormat="1" applyFont="1" applyFill="1" applyBorder="1" applyAlignment="1" applyProtection="1">
      <protection hidden="1"/>
    </xf>
    <xf numFmtId="167" fontId="2" fillId="2" borderId="19" xfId="1" applyNumberFormat="1" applyFont="1" applyFill="1" applyBorder="1" applyAlignment="1" applyProtection="1">
      <protection hidden="1"/>
    </xf>
    <xf numFmtId="0" fontId="2" fillId="2" borderId="30" xfId="1" applyNumberFormat="1" applyFont="1" applyFill="1" applyBorder="1" applyAlignment="1" applyProtection="1">
      <protection hidden="1"/>
    </xf>
    <xf numFmtId="165" fontId="2" fillId="2" borderId="23" xfId="1" applyNumberFormat="1" applyFont="1" applyFill="1" applyBorder="1" applyAlignment="1" applyProtection="1">
      <protection hidden="1"/>
    </xf>
    <xf numFmtId="165" fontId="8" fillId="2" borderId="23" xfId="1" applyNumberFormat="1" applyFont="1" applyFill="1" applyBorder="1" applyAlignment="1" applyProtection="1">
      <protection hidden="1"/>
    </xf>
    <xf numFmtId="166" fontId="2" fillId="2" borderId="11" xfId="1" applyNumberFormat="1" applyFont="1" applyFill="1" applyBorder="1" applyAlignment="1" applyProtection="1">
      <alignment wrapText="1"/>
      <protection hidden="1"/>
    </xf>
    <xf numFmtId="167" fontId="2" fillId="2" borderId="11" xfId="1" applyNumberFormat="1" applyFont="1" applyFill="1" applyBorder="1" applyAlignment="1" applyProtection="1">
      <protection hidden="1"/>
    </xf>
    <xf numFmtId="167" fontId="2" fillId="2" borderId="12" xfId="1" applyNumberFormat="1" applyFont="1" applyFill="1" applyBorder="1" applyAlignment="1" applyProtection="1">
      <protection hidden="1"/>
    </xf>
    <xf numFmtId="0" fontId="2" fillId="2" borderId="34" xfId="1" applyNumberFormat="1" applyFont="1" applyFill="1" applyBorder="1" applyAlignment="1" applyProtection="1">
      <protection hidden="1"/>
    </xf>
    <xf numFmtId="165" fontId="2" fillId="2" borderId="35" xfId="1" applyNumberFormat="1" applyFont="1" applyFill="1" applyBorder="1" applyAlignment="1" applyProtection="1">
      <protection hidden="1"/>
    </xf>
    <xf numFmtId="10" fontId="9" fillId="2" borderId="35" xfId="1" applyNumberFormat="1" applyFont="1" applyFill="1" applyBorder="1" applyAlignment="1" applyProtection="1">
      <protection hidden="1"/>
    </xf>
    <xf numFmtId="167" fontId="2" fillId="2" borderId="6" xfId="1" applyNumberFormat="1" applyFont="1" applyFill="1" applyBorder="1" applyAlignment="1" applyProtection="1">
      <protection hidden="1"/>
    </xf>
    <xf numFmtId="167" fontId="2" fillId="2" borderId="7" xfId="1" applyNumberFormat="1" applyFont="1" applyFill="1" applyBorder="1" applyAlignment="1" applyProtection="1">
      <protection hidden="1"/>
    </xf>
    <xf numFmtId="0" fontId="3" fillId="2" borderId="5" xfId="1" applyNumberFormat="1" applyFont="1" applyFill="1" applyBorder="1" applyAlignment="1" applyProtection="1">
      <protection hidden="1"/>
    </xf>
    <xf numFmtId="164" fontId="4" fillId="2" borderId="5" xfId="1" applyNumberFormat="1" applyFont="1" applyFill="1" applyBorder="1" applyAlignment="1" applyProtection="1">
      <protection hidden="1"/>
    </xf>
    <xf numFmtId="10" fontId="9" fillId="2" borderId="31" xfId="1" applyNumberFormat="1" applyFont="1" applyFill="1" applyBorder="1" applyAlignment="1" applyProtection="1">
      <protection hidden="1"/>
    </xf>
    <xf numFmtId="10" fontId="4" fillId="2" borderId="36" xfId="1" applyNumberFormat="1" applyFont="1" applyFill="1" applyBorder="1" applyAlignment="1" applyProtection="1">
      <protection hidden="1"/>
    </xf>
    <xf numFmtId="169" fontId="4" fillId="2" borderId="36" xfId="1" applyNumberFormat="1" applyFont="1" applyFill="1" applyBorder="1" applyAlignment="1" applyProtection="1">
      <protection hidden="1"/>
    </xf>
    <xf numFmtId="165" fontId="2" fillId="2" borderId="36" xfId="1" applyNumberFormat="1" applyFont="1" applyFill="1" applyBorder="1" applyAlignment="1" applyProtection="1">
      <protection hidden="1"/>
    </xf>
    <xf numFmtId="10" fontId="4" fillId="2" borderId="31" xfId="1" applyNumberFormat="1" applyFont="1" applyFill="1" applyBorder="1" applyAlignment="1" applyProtection="1">
      <protection hidden="1"/>
    </xf>
    <xf numFmtId="10" fontId="9" fillId="2" borderId="8" xfId="1" applyNumberFormat="1" applyFont="1" applyFill="1" applyBorder="1" applyAlignment="1" applyProtection="1">
      <protection hidden="1"/>
    </xf>
    <xf numFmtId="166" fontId="2" fillId="2" borderId="6" xfId="1" applyNumberFormat="1" applyFont="1" applyFill="1" applyBorder="1" applyAlignment="1" applyProtection="1">
      <alignment wrapText="1"/>
      <protection hidden="1"/>
    </xf>
    <xf numFmtId="0" fontId="2" fillId="2" borderId="37" xfId="1" applyNumberFormat="1" applyFont="1" applyFill="1" applyBorder="1" applyAlignment="1" applyProtection="1">
      <protection hidden="1"/>
    </xf>
    <xf numFmtId="165" fontId="2" fillId="2" borderId="5" xfId="1" applyNumberFormat="1" applyFont="1" applyFill="1" applyBorder="1" applyAlignment="1" applyProtection="1">
      <protection hidden="1"/>
    </xf>
    <xf numFmtId="165" fontId="2" fillId="2" borderId="31" xfId="1" applyNumberFormat="1" applyFont="1" applyFill="1" applyBorder="1" applyAlignment="1" applyProtection="1">
      <protection hidden="1"/>
    </xf>
    <xf numFmtId="165" fontId="8" fillId="2" borderId="31" xfId="1" applyNumberFormat="1" applyFont="1" applyFill="1" applyBorder="1" applyAlignment="1" applyProtection="1">
      <protection hidden="1"/>
    </xf>
    <xf numFmtId="10" fontId="8" fillId="2" borderId="8" xfId="1" applyNumberFormat="1" applyFont="1" applyFill="1" applyBorder="1" applyAlignment="1" applyProtection="1">
      <protection hidden="1"/>
    </xf>
    <xf numFmtId="10" fontId="8" fillId="2" borderId="31" xfId="1" applyNumberFormat="1" applyFont="1" applyFill="1" applyBorder="1" applyAlignment="1" applyProtection="1">
      <protection hidden="1"/>
    </xf>
    <xf numFmtId="10" fontId="8" fillId="2" borderId="18" xfId="1" applyNumberFormat="1" applyFont="1" applyFill="1" applyBorder="1" applyAlignment="1" applyProtection="1">
      <protection hidden="1"/>
    </xf>
    <xf numFmtId="10" fontId="9" fillId="2" borderId="23" xfId="1" applyNumberFormat="1" applyFont="1" applyFill="1" applyBorder="1" applyAlignment="1" applyProtection="1">
      <protection hidden="1"/>
    </xf>
    <xf numFmtId="166" fontId="2" fillId="2" borderId="38" xfId="1" applyNumberFormat="1" applyFont="1" applyFill="1" applyBorder="1" applyAlignment="1" applyProtection="1">
      <alignment wrapText="1"/>
      <protection hidden="1"/>
    </xf>
    <xf numFmtId="167" fontId="2" fillId="2" borderId="17" xfId="1" applyNumberFormat="1" applyFont="1" applyFill="1" applyBorder="1" applyAlignment="1" applyProtection="1">
      <protection hidden="1"/>
    </xf>
    <xf numFmtId="0" fontId="2" fillId="2" borderId="39" xfId="1" applyNumberFormat="1" applyFont="1" applyFill="1" applyBorder="1" applyAlignment="1" applyProtection="1">
      <protection hidden="1"/>
    </xf>
    <xf numFmtId="10" fontId="8" fillId="2" borderId="36" xfId="1" applyNumberFormat="1" applyFont="1" applyFill="1" applyBorder="1" applyAlignment="1" applyProtection="1">
      <protection hidden="1"/>
    </xf>
    <xf numFmtId="10" fontId="8" fillId="2" borderId="21" xfId="1" applyNumberFormat="1" applyFont="1" applyFill="1" applyBorder="1" applyAlignment="1" applyProtection="1">
      <protection hidden="1"/>
    </xf>
    <xf numFmtId="10" fontId="8" fillId="2" borderId="22" xfId="1" applyNumberFormat="1" applyFont="1" applyFill="1" applyBorder="1" applyAlignment="1" applyProtection="1">
      <protection hidden="1"/>
    </xf>
    <xf numFmtId="10" fontId="4" fillId="2" borderId="23" xfId="1" applyNumberFormat="1" applyFont="1" applyFill="1" applyBorder="1" applyAlignment="1" applyProtection="1">
      <protection hidden="1"/>
    </xf>
    <xf numFmtId="166" fontId="4" fillId="2" borderId="38" xfId="1" applyNumberFormat="1" applyFont="1" applyFill="1" applyBorder="1" applyAlignment="1" applyProtection="1">
      <alignment wrapText="1"/>
      <protection hidden="1"/>
    </xf>
    <xf numFmtId="167" fontId="4" fillId="2" borderId="38" xfId="1" applyNumberFormat="1" applyFont="1" applyFill="1" applyBorder="1" applyAlignment="1" applyProtection="1">
      <protection hidden="1"/>
    </xf>
    <xf numFmtId="167" fontId="4" fillId="2" borderId="17" xfId="1" applyNumberFormat="1" applyFont="1" applyFill="1" applyBorder="1" applyAlignment="1" applyProtection="1">
      <protection hidden="1"/>
    </xf>
    <xf numFmtId="165" fontId="4" fillId="2" borderId="31" xfId="1" applyNumberFormat="1" applyFont="1" applyFill="1" applyBorder="1" applyAlignment="1" applyProtection="1">
      <protection hidden="1"/>
    </xf>
    <xf numFmtId="166" fontId="2" fillId="2" borderId="14" xfId="1" applyNumberFormat="1" applyFont="1" applyFill="1" applyBorder="1" applyAlignment="1" applyProtection="1">
      <alignment wrapText="1"/>
      <protection hidden="1"/>
    </xf>
    <xf numFmtId="167" fontId="2" fillId="2" borderId="14" xfId="1" applyNumberFormat="1" applyFont="1" applyFill="1" applyBorder="1" applyAlignment="1" applyProtection="1">
      <protection hidden="1"/>
    </xf>
    <xf numFmtId="167" fontId="2" fillId="2" borderId="13" xfId="1" applyNumberFormat="1" applyFont="1" applyFill="1" applyBorder="1" applyAlignment="1" applyProtection="1">
      <protection hidden="1"/>
    </xf>
    <xf numFmtId="10" fontId="9" fillId="2" borderId="18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66" fontId="8" fillId="2" borderId="9" xfId="1" applyNumberFormat="1" applyFont="1" applyFill="1" applyBorder="1" applyAlignment="1" applyProtection="1">
      <alignment wrapText="1"/>
      <protection hidden="1"/>
    </xf>
    <xf numFmtId="167" fontId="2" fillId="2" borderId="16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0" fontId="8" fillId="2" borderId="23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65" fontId="8" fillId="0" borderId="8" xfId="1" applyNumberFormat="1" applyFont="1" applyFill="1" applyBorder="1" applyAlignment="1" applyProtection="1">
      <protection hidden="1"/>
    </xf>
    <xf numFmtId="165" fontId="2" fillId="0" borderId="8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0" fontId="3" fillId="2" borderId="20" xfId="1" applyNumberFormat="1" applyFont="1" applyFill="1" applyBorder="1" applyAlignment="1" applyProtection="1">
      <alignment horizontal="right" wrapText="1"/>
      <protection hidden="1"/>
    </xf>
    <xf numFmtId="0" fontId="3" fillId="2" borderId="31" xfId="1" applyNumberFormat="1" applyFont="1" applyFill="1" applyBorder="1" applyAlignment="1" applyProtection="1">
      <alignment horizontal="right" wrapText="1"/>
      <protection hidden="1"/>
    </xf>
    <xf numFmtId="168" fontId="4" fillId="0" borderId="12" xfId="1" applyNumberFormat="1" applyFont="1" applyFill="1" applyBorder="1" applyAlignment="1" applyProtection="1">
      <protection hidden="1"/>
    </xf>
    <xf numFmtId="168" fontId="4" fillId="0" borderId="11" xfId="1" applyNumberFormat="1" applyFont="1" applyFill="1" applyBorder="1" applyAlignment="1" applyProtection="1">
      <protection hidden="1"/>
    </xf>
    <xf numFmtId="168" fontId="4" fillId="0" borderId="10" xfId="1" applyNumberFormat="1" applyFont="1" applyFill="1" applyBorder="1" applyAlignment="1" applyProtection="1">
      <protection hidden="1"/>
    </xf>
    <xf numFmtId="168" fontId="4" fillId="0" borderId="9" xfId="1" applyNumberFormat="1" applyFont="1" applyFill="1" applyBorder="1" applyAlignment="1" applyProtection="1">
      <protection hidden="1"/>
    </xf>
    <xf numFmtId="0" fontId="9" fillId="2" borderId="16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7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NumberFormat="1" applyFont="1" applyFill="1" applyAlignment="1" applyProtection="1">
      <alignment horizontal="center"/>
      <protection hidden="1"/>
    </xf>
    <xf numFmtId="0" fontId="4" fillId="2" borderId="13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6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14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4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0"/>
  <sheetViews>
    <sheetView showGridLines="0" showZeros="0" tabSelected="1" zoomScale="106" zoomScaleNormal="106" workbookViewId="0">
      <pane xSplit="16" ySplit="6" topLeftCell="Q43" activePane="bottomRight" state="frozen"/>
      <selection pane="topRight" activeCell="Q1" sqref="Q1"/>
      <selection pane="bottomLeft" activeCell="A7" sqref="A7"/>
      <selection pane="bottomRight" activeCell="T43" sqref="T43"/>
    </sheetView>
  </sheetViews>
  <sheetFormatPr defaultColWidth="9.140625" defaultRowHeight="12.75" x14ac:dyDescent="0.2"/>
  <cols>
    <col min="1" max="1" width="1.42578125" style="1" customWidth="1"/>
    <col min="2" max="11" width="0" style="1" hidden="1" customWidth="1"/>
    <col min="12" max="12" width="47.28515625" style="1" customWidth="1"/>
    <col min="13" max="13" width="5.7109375" style="1" customWidth="1"/>
    <col min="14" max="14" width="6.28515625" style="1" customWidth="1"/>
    <col min="15" max="16" width="0" style="1" hidden="1" customWidth="1"/>
    <col min="17" max="17" width="16.140625" style="1" customWidth="1"/>
    <col min="18" max="19" width="12.140625" style="1" customWidth="1"/>
    <col min="20" max="20" width="13.28515625" style="1" customWidth="1"/>
    <col min="21" max="21" width="12.85546875" style="1" customWidth="1"/>
    <col min="22" max="22" width="0" style="1" hidden="1" customWidth="1"/>
    <col min="23" max="23" width="12.85546875" style="1" customWidth="1"/>
    <col min="24" max="24" width="0" style="1" hidden="1" customWidth="1"/>
    <col min="25" max="25" width="12.85546875" style="1" customWidth="1"/>
    <col min="26" max="26" width="0" style="1" hidden="1" customWidth="1"/>
    <col min="27" max="27" width="1.140625" style="1" customWidth="1"/>
    <col min="28" max="252" width="9.140625" style="1" customWidth="1"/>
    <col min="253" max="16384" width="9.140625" style="1"/>
  </cols>
  <sheetData>
    <row r="1" spans="1:27" ht="12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 t="s">
        <v>5</v>
      </c>
      <c r="X1" s="3"/>
      <c r="Y1" s="3"/>
      <c r="Z1" s="3"/>
      <c r="AA1" s="2"/>
    </row>
    <row r="2" spans="1:27" ht="12.75" customHeight="1" x14ac:dyDescent="0.2">
      <c r="A2" s="143" t="s">
        <v>63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2"/>
    </row>
    <row r="3" spans="1:27" ht="15" customHeight="1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1"/>
      <c r="V3" s="12"/>
      <c r="W3" s="12"/>
      <c r="X3" s="12"/>
      <c r="Y3" s="11"/>
      <c r="Z3" s="5"/>
      <c r="AA3" s="2"/>
    </row>
    <row r="4" spans="1:27" ht="15" customHeight="1" thickBo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0"/>
      <c r="L4" s="10"/>
      <c r="M4" s="10"/>
      <c r="N4" s="10"/>
      <c r="O4" s="11"/>
      <c r="P4" s="10"/>
      <c r="Q4" s="10"/>
      <c r="R4" s="10"/>
      <c r="S4" s="10"/>
      <c r="T4" s="10"/>
      <c r="U4" s="9"/>
      <c r="V4" s="10"/>
      <c r="W4" s="10"/>
      <c r="X4" s="10"/>
      <c r="Y4" s="9" t="s">
        <v>51</v>
      </c>
      <c r="Z4" s="9"/>
      <c r="AA4" s="2"/>
    </row>
    <row r="5" spans="1:27" ht="17.25" customHeight="1" thickBo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147" t="s">
        <v>44</v>
      </c>
      <c r="M5" s="147" t="s">
        <v>43</v>
      </c>
      <c r="N5" s="144" t="s">
        <v>42</v>
      </c>
      <c r="O5" s="39" t="s">
        <v>41</v>
      </c>
      <c r="P5" s="39"/>
      <c r="Q5" s="146" t="s">
        <v>59</v>
      </c>
      <c r="R5" s="141" t="s">
        <v>60</v>
      </c>
      <c r="S5" s="141" t="s">
        <v>61</v>
      </c>
      <c r="T5" s="146" t="s">
        <v>64</v>
      </c>
      <c r="U5" s="141" t="s">
        <v>65</v>
      </c>
      <c r="V5" s="144"/>
      <c r="W5" s="145" t="s">
        <v>45</v>
      </c>
      <c r="X5" s="144"/>
      <c r="Y5" s="145" t="s">
        <v>62</v>
      </c>
      <c r="Z5" s="144"/>
      <c r="AA5" s="8" t="s">
        <v>5</v>
      </c>
    </row>
    <row r="6" spans="1:27" ht="48" customHeight="1" thickBo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147"/>
      <c r="M6" s="147"/>
      <c r="N6" s="144"/>
      <c r="O6" s="39"/>
      <c r="P6" s="39"/>
      <c r="Q6" s="147"/>
      <c r="R6" s="142"/>
      <c r="S6" s="142"/>
      <c r="T6" s="147"/>
      <c r="U6" s="142"/>
      <c r="V6" s="144"/>
      <c r="W6" s="142"/>
      <c r="X6" s="144"/>
      <c r="Y6" s="142"/>
      <c r="Z6" s="144"/>
      <c r="AA6" s="5" t="s">
        <v>5</v>
      </c>
    </row>
    <row r="7" spans="1:27" ht="13.5" thickBot="1" x14ac:dyDescent="0.25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40"/>
      <c r="M7" s="40"/>
      <c r="N7" s="41"/>
      <c r="O7" s="39"/>
      <c r="P7" s="39"/>
      <c r="Q7" s="39"/>
      <c r="R7" s="42"/>
      <c r="S7" s="42"/>
      <c r="T7" s="39"/>
      <c r="U7" s="42"/>
      <c r="V7" s="39"/>
      <c r="W7" s="42"/>
      <c r="X7" s="39"/>
      <c r="Y7" s="42"/>
      <c r="Z7" s="39"/>
      <c r="AA7" s="5"/>
    </row>
    <row r="8" spans="1:27" ht="13.5" thickBot="1" x14ac:dyDescent="0.25">
      <c r="A8" s="7"/>
      <c r="B8" s="137">
        <v>1</v>
      </c>
      <c r="C8" s="137"/>
      <c r="D8" s="137"/>
      <c r="E8" s="137"/>
      <c r="F8" s="137"/>
      <c r="G8" s="137"/>
      <c r="H8" s="137"/>
      <c r="I8" s="137"/>
      <c r="J8" s="137"/>
      <c r="K8" s="138"/>
      <c r="L8" s="43" t="s">
        <v>40</v>
      </c>
      <c r="M8" s="44">
        <v>1</v>
      </c>
      <c r="N8" s="45">
        <v>0</v>
      </c>
      <c r="O8" s="46"/>
      <c r="P8" s="47"/>
      <c r="Q8" s="88">
        <f>Q11+Q12+Q13+Q15+Q16+Q9+Q10+Q14</f>
        <v>68017163.5</v>
      </c>
      <c r="R8" s="88">
        <f>R11+R12+R13+R15+R16+R9+R10+R14</f>
        <v>67447326.010000005</v>
      </c>
      <c r="S8" s="87">
        <f t="shared" ref="S8:S54" si="0">R8/Q8</f>
        <v>0.99162215151768285</v>
      </c>
      <c r="T8" s="88">
        <f>T9+T10+T11+T12+T13+T14+T15+T16</f>
        <v>96565611.620000005</v>
      </c>
      <c r="U8" s="88">
        <f>U9+U10+U11+U12+U13+U14+U15+U16</f>
        <v>95897914.25</v>
      </c>
      <c r="V8" s="89"/>
      <c r="W8" s="87">
        <f t="shared" ref="W8:W54" si="1">IFERROR(U8/T8,0)</f>
        <v>0.99308555748989102</v>
      </c>
      <c r="X8" s="89"/>
      <c r="Y8" s="87">
        <f t="shared" ref="Y8:Y54" si="2">IFERROR(U8/R8,0)</f>
        <v>1.4218193651707081</v>
      </c>
      <c r="Z8" s="89"/>
      <c r="AA8" s="14" t="s">
        <v>5</v>
      </c>
    </row>
    <row r="9" spans="1:27" s="31" customFormat="1" ht="22.5" x14ac:dyDescent="0.2">
      <c r="A9" s="22"/>
      <c r="B9" s="23"/>
      <c r="C9" s="23"/>
      <c r="D9" s="23"/>
      <c r="E9" s="23"/>
      <c r="F9" s="23"/>
      <c r="G9" s="23"/>
      <c r="H9" s="23"/>
      <c r="I9" s="23"/>
      <c r="J9" s="23"/>
      <c r="K9" s="24"/>
      <c r="L9" s="25" t="s">
        <v>46</v>
      </c>
      <c r="M9" s="26">
        <v>1</v>
      </c>
      <c r="N9" s="27">
        <v>2</v>
      </c>
      <c r="O9" s="28"/>
      <c r="P9" s="29"/>
      <c r="Q9" s="61">
        <v>3593790.75</v>
      </c>
      <c r="R9" s="61">
        <v>3593404.27</v>
      </c>
      <c r="S9" s="97">
        <f t="shared" si="0"/>
        <v>0.99989245895855239</v>
      </c>
      <c r="T9" s="129">
        <v>4039546.91</v>
      </c>
      <c r="U9" s="61">
        <v>4039546.91</v>
      </c>
      <c r="V9" s="61"/>
      <c r="W9" s="91">
        <f t="shared" si="1"/>
        <v>1</v>
      </c>
      <c r="X9" s="61"/>
      <c r="Y9" s="91">
        <f t="shared" si="2"/>
        <v>1.124155983150763</v>
      </c>
      <c r="Z9" s="61"/>
      <c r="AA9" s="30"/>
    </row>
    <row r="10" spans="1:27" s="31" customFormat="1" ht="33.75" x14ac:dyDescent="0.2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4"/>
      <c r="L10" s="32" t="s">
        <v>47</v>
      </c>
      <c r="M10" s="33">
        <v>1</v>
      </c>
      <c r="N10" s="34">
        <v>3</v>
      </c>
      <c r="O10" s="35"/>
      <c r="P10" s="36"/>
      <c r="Q10" s="61"/>
      <c r="R10" s="61"/>
      <c r="S10" s="97">
        <f>IFERROR(R10/Q10,0)</f>
        <v>0</v>
      </c>
      <c r="T10" s="61"/>
      <c r="U10" s="61"/>
      <c r="V10" s="61"/>
      <c r="W10" s="91">
        <f t="shared" si="1"/>
        <v>0</v>
      </c>
      <c r="X10" s="61"/>
      <c r="Y10" s="91">
        <f t="shared" si="2"/>
        <v>0</v>
      </c>
      <c r="Z10" s="61"/>
      <c r="AA10" s="30"/>
    </row>
    <row r="11" spans="1:27" ht="33.75" x14ac:dyDescent="0.2">
      <c r="A11" s="7"/>
      <c r="B11" s="133">
        <v>4</v>
      </c>
      <c r="C11" s="133"/>
      <c r="D11" s="133"/>
      <c r="E11" s="133"/>
      <c r="F11" s="133"/>
      <c r="G11" s="133"/>
      <c r="H11" s="133"/>
      <c r="I11" s="133"/>
      <c r="J11" s="133"/>
      <c r="K11" s="134"/>
      <c r="L11" s="51" t="s">
        <v>39</v>
      </c>
      <c r="M11" s="52">
        <v>1</v>
      </c>
      <c r="N11" s="53">
        <v>4</v>
      </c>
      <c r="O11" s="54"/>
      <c r="P11" s="55"/>
      <c r="Q11" s="60">
        <v>24362307.41</v>
      </c>
      <c r="R11" s="61">
        <v>24205539.460000001</v>
      </c>
      <c r="S11" s="97">
        <f t="shared" si="0"/>
        <v>0.99356514358998482</v>
      </c>
      <c r="T11" s="130">
        <v>28176077.719999999</v>
      </c>
      <c r="U11" s="61">
        <v>28084252.949999999</v>
      </c>
      <c r="V11" s="61"/>
      <c r="W11" s="91">
        <f t="shared" si="1"/>
        <v>0.99674103787927804</v>
      </c>
      <c r="X11" s="61"/>
      <c r="Y11" s="91">
        <f t="shared" si="2"/>
        <v>1.1602407373076575</v>
      </c>
      <c r="Z11" s="61"/>
      <c r="AA11" s="14" t="s">
        <v>5</v>
      </c>
    </row>
    <row r="12" spans="1:27" x14ac:dyDescent="0.2">
      <c r="A12" s="7"/>
      <c r="B12" s="133">
        <v>5</v>
      </c>
      <c r="C12" s="133"/>
      <c r="D12" s="133"/>
      <c r="E12" s="133"/>
      <c r="F12" s="133"/>
      <c r="G12" s="133"/>
      <c r="H12" s="133"/>
      <c r="I12" s="133"/>
      <c r="J12" s="133"/>
      <c r="K12" s="134"/>
      <c r="L12" s="56" t="s">
        <v>38</v>
      </c>
      <c r="M12" s="57">
        <v>1</v>
      </c>
      <c r="N12" s="58">
        <v>5</v>
      </c>
      <c r="O12" s="59"/>
      <c r="P12" s="60"/>
      <c r="Q12" s="60">
        <v>1900</v>
      </c>
      <c r="R12" s="61">
        <v>1900</v>
      </c>
      <c r="S12" s="97">
        <f t="shared" si="0"/>
        <v>1</v>
      </c>
      <c r="T12" s="60">
        <v>900</v>
      </c>
      <c r="U12" s="61">
        <v>900</v>
      </c>
      <c r="V12" s="61"/>
      <c r="W12" s="91">
        <f t="shared" si="1"/>
        <v>1</v>
      </c>
      <c r="X12" s="61"/>
      <c r="Y12" s="91">
        <f t="shared" si="2"/>
        <v>0.47368421052631576</v>
      </c>
      <c r="Z12" s="61"/>
      <c r="AA12" s="14" t="s">
        <v>5</v>
      </c>
    </row>
    <row r="13" spans="1:27" ht="33.75" x14ac:dyDescent="0.2">
      <c r="A13" s="7"/>
      <c r="B13" s="133">
        <v>6</v>
      </c>
      <c r="C13" s="133"/>
      <c r="D13" s="133"/>
      <c r="E13" s="133"/>
      <c r="F13" s="133"/>
      <c r="G13" s="133"/>
      <c r="H13" s="133"/>
      <c r="I13" s="133"/>
      <c r="J13" s="133"/>
      <c r="K13" s="134"/>
      <c r="L13" s="56" t="s">
        <v>37</v>
      </c>
      <c r="M13" s="57">
        <v>1</v>
      </c>
      <c r="N13" s="58">
        <v>6</v>
      </c>
      <c r="O13" s="59"/>
      <c r="P13" s="60"/>
      <c r="Q13" s="60">
        <v>10376659</v>
      </c>
      <c r="R13" s="61">
        <v>10307402.77</v>
      </c>
      <c r="S13" s="97">
        <f t="shared" si="0"/>
        <v>0.99332576795671901</v>
      </c>
      <c r="T13" s="60">
        <v>12020917.289999999</v>
      </c>
      <c r="U13" s="61">
        <v>11997582.199999999</v>
      </c>
      <c r="V13" s="61"/>
      <c r="W13" s="91">
        <f t="shared" si="1"/>
        <v>0.99805879289932298</v>
      </c>
      <c r="X13" s="61"/>
      <c r="Y13" s="91">
        <f t="shared" si="2"/>
        <v>1.1639772373035928</v>
      </c>
      <c r="Z13" s="61"/>
      <c r="AA13" s="14" t="s">
        <v>5</v>
      </c>
    </row>
    <row r="14" spans="1:27" x14ac:dyDescent="0.2">
      <c r="A14" s="7"/>
      <c r="B14" s="125"/>
      <c r="C14" s="125"/>
      <c r="D14" s="125"/>
      <c r="E14" s="125"/>
      <c r="F14" s="125"/>
      <c r="G14" s="125"/>
      <c r="H14" s="125"/>
      <c r="I14" s="125"/>
      <c r="J14" s="125"/>
      <c r="K14" s="126"/>
      <c r="L14" s="56" t="s">
        <v>55</v>
      </c>
      <c r="M14" s="57">
        <v>1</v>
      </c>
      <c r="N14" s="58">
        <v>7</v>
      </c>
      <c r="O14" s="59"/>
      <c r="P14" s="60"/>
      <c r="Q14" s="60">
        <v>0</v>
      </c>
      <c r="R14" s="61">
        <v>0</v>
      </c>
      <c r="S14" s="97" t="e">
        <f t="shared" si="0"/>
        <v>#DIV/0!</v>
      </c>
      <c r="T14" s="60"/>
      <c r="U14" s="61"/>
      <c r="V14" s="61"/>
      <c r="W14" s="91">
        <f t="shared" si="1"/>
        <v>0</v>
      </c>
      <c r="X14" s="61"/>
      <c r="Y14" s="91">
        <f t="shared" si="2"/>
        <v>0</v>
      </c>
      <c r="Z14" s="61"/>
      <c r="AA14" s="14"/>
    </row>
    <row r="15" spans="1:27" x14ac:dyDescent="0.2">
      <c r="A15" s="7"/>
      <c r="B15" s="133">
        <v>11</v>
      </c>
      <c r="C15" s="133"/>
      <c r="D15" s="133"/>
      <c r="E15" s="133"/>
      <c r="F15" s="133"/>
      <c r="G15" s="133"/>
      <c r="H15" s="133"/>
      <c r="I15" s="133"/>
      <c r="J15" s="133"/>
      <c r="K15" s="134"/>
      <c r="L15" s="56" t="s">
        <v>36</v>
      </c>
      <c r="M15" s="57">
        <v>1</v>
      </c>
      <c r="N15" s="58">
        <v>11</v>
      </c>
      <c r="O15" s="59"/>
      <c r="P15" s="60"/>
      <c r="Q15" s="60">
        <v>0</v>
      </c>
      <c r="R15" s="61">
        <v>0</v>
      </c>
      <c r="S15" s="97" t="e">
        <f t="shared" si="0"/>
        <v>#DIV/0!</v>
      </c>
      <c r="T15" s="60">
        <v>245910</v>
      </c>
      <c r="U15" s="61">
        <v>0</v>
      </c>
      <c r="V15" s="61"/>
      <c r="W15" s="91">
        <f t="shared" si="1"/>
        <v>0</v>
      </c>
      <c r="X15" s="61"/>
      <c r="Y15" s="91">
        <f t="shared" si="2"/>
        <v>0</v>
      </c>
      <c r="Z15" s="61"/>
      <c r="AA15" s="14" t="s">
        <v>5</v>
      </c>
    </row>
    <row r="16" spans="1:27" ht="13.5" thickBot="1" x14ac:dyDescent="0.25">
      <c r="A16" s="7"/>
      <c r="B16" s="133">
        <v>13</v>
      </c>
      <c r="C16" s="133"/>
      <c r="D16" s="133"/>
      <c r="E16" s="133"/>
      <c r="F16" s="133"/>
      <c r="G16" s="133"/>
      <c r="H16" s="133"/>
      <c r="I16" s="133"/>
      <c r="J16" s="133"/>
      <c r="K16" s="134"/>
      <c r="L16" s="92" t="s">
        <v>35</v>
      </c>
      <c r="M16" s="82">
        <v>1</v>
      </c>
      <c r="N16" s="83">
        <v>13</v>
      </c>
      <c r="O16" s="93"/>
      <c r="P16" s="94"/>
      <c r="Q16" s="95">
        <v>29682506.34</v>
      </c>
      <c r="R16" s="96">
        <v>29339079.510000002</v>
      </c>
      <c r="S16" s="98">
        <f t="shared" si="0"/>
        <v>0.98842999219586802</v>
      </c>
      <c r="T16" s="95">
        <v>52082259.700000003</v>
      </c>
      <c r="U16" s="96">
        <v>51775632.189999998</v>
      </c>
      <c r="V16" s="96"/>
      <c r="W16" s="86">
        <f t="shared" si="1"/>
        <v>0.9941126304471769</v>
      </c>
      <c r="X16" s="96"/>
      <c r="Y16" s="86">
        <f t="shared" si="2"/>
        <v>1.7647326724191421</v>
      </c>
      <c r="Z16" s="96"/>
      <c r="AA16" s="14" t="s">
        <v>5</v>
      </c>
    </row>
    <row r="17" spans="1:27" ht="23.25" thickBot="1" x14ac:dyDescent="0.25">
      <c r="A17" s="7"/>
      <c r="B17" s="139">
        <v>3</v>
      </c>
      <c r="C17" s="139"/>
      <c r="D17" s="139"/>
      <c r="E17" s="139"/>
      <c r="F17" s="139"/>
      <c r="G17" s="139"/>
      <c r="H17" s="139"/>
      <c r="I17" s="139"/>
      <c r="J17" s="139"/>
      <c r="K17" s="140"/>
      <c r="L17" s="43" t="s">
        <v>34</v>
      </c>
      <c r="M17" s="44">
        <v>3</v>
      </c>
      <c r="N17" s="45">
        <v>0</v>
      </c>
      <c r="O17" s="46"/>
      <c r="P17" s="47"/>
      <c r="Q17" s="48">
        <f>Q18+Q19</f>
        <v>2063725.02</v>
      </c>
      <c r="R17" s="48">
        <f>R18+R19</f>
        <v>2017227.38</v>
      </c>
      <c r="S17" s="49">
        <f t="shared" si="0"/>
        <v>0.97746907192121935</v>
      </c>
      <c r="T17" s="48">
        <f>T18+T19</f>
        <v>2910690.8200000003</v>
      </c>
      <c r="U17" s="48">
        <f>U18+U19</f>
        <v>2845739.13</v>
      </c>
      <c r="V17" s="69"/>
      <c r="W17" s="49">
        <f t="shared" si="1"/>
        <v>0.97768512905812499</v>
      </c>
      <c r="X17" s="69"/>
      <c r="Y17" s="49">
        <f t="shared" si="2"/>
        <v>1.4107180768089713</v>
      </c>
      <c r="Z17" s="69"/>
      <c r="AA17" s="14" t="s">
        <v>5</v>
      </c>
    </row>
    <row r="18" spans="1:27" ht="13.5" thickBot="1" x14ac:dyDescent="0.25">
      <c r="A18" s="7"/>
      <c r="B18" s="133">
        <v>9</v>
      </c>
      <c r="C18" s="133"/>
      <c r="D18" s="133"/>
      <c r="E18" s="133"/>
      <c r="F18" s="133"/>
      <c r="G18" s="133"/>
      <c r="H18" s="133"/>
      <c r="I18" s="133"/>
      <c r="J18" s="133"/>
      <c r="K18" s="134"/>
      <c r="L18" s="70" t="s">
        <v>58</v>
      </c>
      <c r="M18" s="71">
        <v>3</v>
      </c>
      <c r="N18" s="72">
        <v>9</v>
      </c>
      <c r="O18" s="73"/>
      <c r="P18" s="74"/>
      <c r="Q18" s="74">
        <v>2037877.8</v>
      </c>
      <c r="R18" s="75">
        <v>1991380.16</v>
      </c>
      <c r="S18" s="99">
        <f t="shared" si="0"/>
        <v>0.97718330314015878</v>
      </c>
      <c r="T18" s="74">
        <v>2834184.7</v>
      </c>
      <c r="U18" s="75">
        <v>2772233.01</v>
      </c>
      <c r="V18" s="75"/>
      <c r="W18" s="50">
        <f t="shared" si="1"/>
        <v>0.97814126581094007</v>
      </c>
      <c r="X18" s="75"/>
      <c r="Y18" s="50">
        <f t="shared" si="2"/>
        <v>1.3921164153809786</v>
      </c>
      <c r="Z18" s="75"/>
      <c r="AA18" s="14" t="s">
        <v>5</v>
      </c>
    </row>
    <row r="19" spans="1:27" ht="27.75" customHeight="1" thickBot="1" x14ac:dyDescent="0.25">
      <c r="A19" s="7"/>
      <c r="B19" s="131"/>
      <c r="C19" s="131"/>
      <c r="D19" s="131"/>
      <c r="E19" s="131"/>
      <c r="F19" s="131"/>
      <c r="G19" s="131"/>
      <c r="H19" s="131"/>
      <c r="I19" s="131"/>
      <c r="J19" s="131"/>
      <c r="K19" s="132"/>
      <c r="L19" s="70" t="s">
        <v>57</v>
      </c>
      <c r="M19" s="71">
        <v>3</v>
      </c>
      <c r="N19" s="72">
        <v>10</v>
      </c>
      <c r="O19" s="73"/>
      <c r="P19" s="74"/>
      <c r="Q19" s="74">
        <v>25847.22</v>
      </c>
      <c r="R19" s="75">
        <v>25847.22</v>
      </c>
      <c r="S19" s="99">
        <f t="shared" si="0"/>
        <v>1</v>
      </c>
      <c r="T19" s="74">
        <v>76506.12</v>
      </c>
      <c r="U19" s="75">
        <v>73506.12</v>
      </c>
      <c r="V19" s="75"/>
      <c r="W19" s="50">
        <f t="shared" si="1"/>
        <v>0.96078745072943184</v>
      </c>
      <c r="X19" s="75"/>
      <c r="Y19" s="50">
        <f t="shared" si="2"/>
        <v>2.8438694760983965</v>
      </c>
      <c r="Z19" s="75"/>
      <c r="AA19" s="14"/>
    </row>
    <row r="20" spans="1:27" ht="13.5" thickBot="1" x14ac:dyDescent="0.25">
      <c r="A20" s="7"/>
      <c r="B20" s="139">
        <v>4</v>
      </c>
      <c r="C20" s="139"/>
      <c r="D20" s="139"/>
      <c r="E20" s="139"/>
      <c r="F20" s="139"/>
      <c r="G20" s="139"/>
      <c r="H20" s="139"/>
      <c r="I20" s="139"/>
      <c r="J20" s="139"/>
      <c r="K20" s="140"/>
      <c r="L20" s="43" t="s">
        <v>33</v>
      </c>
      <c r="M20" s="44">
        <v>4</v>
      </c>
      <c r="N20" s="45">
        <v>0</v>
      </c>
      <c r="O20" s="46"/>
      <c r="P20" s="47"/>
      <c r="Q20" s="48">
        <f>Q21+Q23+Q24+Q25+Q22</f>
        <v>24145828.719999999</v>
      </c>
      <c r="R20" s="68">
        <f>R21+R23+R24+R25+R22</f>
        <v>23592988.109999999</v>
      </c>
      <c r="S20" s="49">
        <f t="shared" si="0"/>
        <v>0.97710409460736047</v>
      </c>
      <c r="T20" s="48">
        <f>T21+T23+T24+T25+T22</f>
        <v>52405285.689999998</v>
      </c>
      <c r="U20" s="68">
        <f>U21+U23+U24+U25+U22</f>
        <v>50083571.789999999</v>
      </c>
      <c r="V20" s="69"/>
      <c r="W20" s="49">
        <f t="shared" si="1"/>
        <v>0.95569695175914227</v>
      </c>
      <c r="X20" s="69"/>
      <c r="Y20" s="49">
        <f t="shared" si="2"/>
        <v>2.1228159636452255</v>
      </c>
      <c r="Z20" s="69"/>
      <c r="AA20" s="14" t="s">
        <v>5</v>
      </c>
    </row>
    <row r="21" spans="1:27" x14ac:dyDescent="0.2">
      <c r="A21" s="7"/>
      <c r="B21" s="133">
        <v>5</v>
      </c>
      <c r="C21" s="133"/>
      <c r="D21" s="133"/>
      <c r="E21" s="133"/>
      <c r="F21" s="133"/>
      <c r="G21" s="133"/>
      <c r="H21" s="133"/>
      <c r="I21" s="133"/>
      <c r="J21" s="133"/>
      <c r="K21" s="134"/>
      <c r="L21" s="70" t="s">
        <v>32</v>
      </c>
      <c r="M21" s="119">
        <v>4</v>
      </c>
      <c r="N21" s="119">
        <v>5</v>
      </c>
      <c r="O21" s="73"/>
      <c r="P21" s="74"/>
      <c r="Q21" s="74">
        <v>37400</v>
      </c>
      <c r="R21" s="75">
        <v>36875</v>
      </c>
      <c r="S21" s="104">
        <f t="shared" si="0"/>
        <v>0.98596256684491979</v>
      </c>
      <c r="T21" s="74">
        <v>128200</v>
      </c>
      <c r="U21" s="75">
        <v>48802</v>
      </c>
      <c r="V21" s="75"/>
      <c r="W21" s="100">
        <f t="shared" si="1"/>
        <v>0.38067082683307335</v>
      </c>
      <c r="X21" s="75"/>
      <c r="Y21" s="100">
        <f t="shared" si="2"/>
        <v>1.3234440677966102</v>
      </c>
      <c r="Z21" s="75"/>
      <c r="AA21" s="14" t="s">
        <v>5</v>
      </c>
    </row>
    <row r="22" spans="1:27" x14ac:dyDescent="0.2">
      <c r="A22" s="7"/>
      <c r="B22" s="116"/>
      <c r="C22" s="116"/>
      <c r="D22" s="116"/>
      <c r="E22" s="116"/>
      <c r="F22" s="116"/>
      <c r="G22" s="116"/>
      <c r="H22" s="116"/>
      <c r="I22" s="116"/>
      <c r="J22" s="116"/>
      <c r="K22" s="117"/>
      <c r="L22" s="118" t="s">
        <v>52</v>
      </c>
      <c r="M22" s="58">
        <v>4</v>
      </c>
      <c r="N22" s="58">
        <v>6</v>
      </c>
      <c r="O22" s="59"/>
      <c r="P22" s="60"/>
      <c r="Q22" s="60"/>
      <c r="R22" s="61"/>
      <c r="S22" s="97">
        <f>IFERROR(R22/Q22,0)</f>
        <v>0</v>
      </c>
      <c r="T22" s="60"/>
      <c r="U22" s="61"/>
      <c r="V22" s="61"/>
      <c r="W22" s="91">
        <f t="shared" si="1"/>
        <v>0</v>
      </c>
      <c r="X22" s="61"/>
      <c r="Y22" s="91"/>
      <c r="Z22" s="75"/>
      <c r="AA22" s="14"/>
    </row>
    <row r="23" spans="1:27" x14ac:dyDescent="0.2">
      <c r="A23" s="7"/>
      <c r="B23" s="133">
        <v>6</v>
      </c>
      <c r="C23" s="133"/>
      <c r="D23" s="133"/>
      <c r="E23" s="133"/>
      <c r="F23" s="133"/>
      <c r="G23" s="133"/>
      <c r="H23" s="133"/>
      <c r="I23" s="133"/>
      <c r="J23" s="133"/>
      <c r="K23" s="134"/>
      <c r="L23" s="118" t="s">
        <v>49</v>
      </c>
      <c r="M23" s="58">
        <v>4</v>
      </c>
      <c r="N23" s="58">
        <v>8</v>
      </c>
      <c r="O23" s="59"/>
      <c r="P23" s="60"/>
      <c r="Q23" s="60"/>
      <c r="R23" s="61"/>
      <c r="S23" s="97">
        <f>IFERROR(R23/Q23,0)</f>
        <v>0</v>
      </c>
      <c r="T23" s="60"/>
      <c r="U23" s="61"/>
      <c r="V23" s="61"/>
      <c r="W23" s="91">
        <f t="shared" si="1"/>
        <v>0</v>
      </c>
      <c r="X23" s="61"/>
      <c r="Y23" s="91">
        <f t="shared" si="2"/>
        <v>0</v>
      </c>
      <c r="Z23" s="61"/>
      <c r="AA23" s="14" t="s">
        <v>5</v>
      </c>
    </row>
    <row r="24" spans="1:27" x14ac:dyDescent="0.2">
      <c r="A24" s="7"/>
      <c r="B24" s="133">
        <v>9</v>
      </c>
      <c r="C24" s="133"/>
      <c r="D24" s="133"/>
      <c r="E24" s="133"/>
      <c r="F24" s="133"/>
      <c r="G24" s="133"/>
      <c r="H24" s="133"/>
      <c r="I24" s="133"/>
      <c r="J24" s="133"/>
      <c r="K24" s="134"/>
      <c r="L24" s="56" t="s">
        <v>31</v>
      </c>
      <c r="M24" s="58">
        <v>4</v>
      </c>
      <c r="N24" s="58">
        <v>9</v>
      </c>
      <c r="O24" s="59"/>
      <c r="P24" s="60"/>
      <c r="Q24" s="60">
        <v>18273514.239999998</v>
      </c>
      <c r="R24" s="61">
        <v>17721536.359999999</v>
      </c>
      <c r="S24" s="97">
        <f t="shared" si="0"/>
        <v>0.96979355625029473</v>
      </c>
      <c r="T24" s="60">
        <v>46844725.689999998</v>
      </c>
      <c r="U24" s="61">
        <v>44679832.439999998</v>
      </c>
      <c r="V24" s="61"/>
      <c r="W24" s="91">
        <f t="shared" si="1"/>
        <v>0.95378576311180874</v>
      </c>
      <c r="X24" s="61"/>
      <c r="Y24" s="91">
        <f t="shared" si="2"/>
        <v>2.5212166446724487</v>
      </c>
      <c r="Z24" s="61"/>
      <c r="AA24" s="14" t="s">
        <v>5</v>
      </c>
    </row>
    <row r="25" spans="1:27" ht="13.5" thickBot="1" x14ac:dyDescent="0.25">
      <c r="A25" s="7"/>
      <c r="B25" s="133">
        <v>12</v>
      </c>
      <c r="C25" s="133"/>
      <c r="D25" s="133"/>
      <c r="E25" s="133"/>
      <c r="F25" s="133"/>
      <c r="G25" s="133"/>
      <c r="H25" s="133"/>
      <c r="I25" s="133"/>
      <c r="J25" s="133"/>
      <c r="K25" s="134"/>
      <c r="L25" s="101" t="s">
        <v>30</v>
      </c>
      <c r="M25" s="102">
        <v>4</v>
      </c>
      <c r="N25" s="102">
        <v>12</v>
      </c>
      <c r="O25" s="103"/>
      <c r="P25" s="95"/>
      <c r="Q25" s="95">
        <v>5834914.4800000004</v>
      </c>
      <c r="R25" s="96">
        <v>5834576.75</v>
      </c>
      <c r="S25" s="98">
        <f t="shared" si="0"/>
        <v>0.99994211911739961</v>
      </c>
      <c r="T25" s="95">
        <v>5432360</v>
      </c>
      <c r="U25" s="96">
        <v>5354937.3499999996</v>
      </c>
      <c r="V25" s="96"/>
      <c r="W25" s="86">
        <f t="shared" si="1"/>
        <v>0.98574787937470998</v>
      </c>
      <c r="X25" s="96"/>
      <c r="Y25" s="86">
        <f t="shared" si="2"/>
        <v>0.91779362573300616</v>
      </c>
      <c r="Z25" s="96"/>
      <c r="AA25" s="14" t="s">
        <v>5</v>
      </c>
    </row>
    <row r="26" spans="1:27" ht="13.5" thickBot="1" x14ac:dyDescent="0.25">
      <c r="A26" s="7"/>
      <c r="B26" s="139">
        <v>5</v>
      </c>
      <c r="C26" s="139"/>
      <c r="D26" s="139"/>
      <c r="E26" s="139"/>
      <c r="F26" s="139"/>
      <c r="G26" s="139"/>
      <c r="H26" s="139"/>
      <c r="I26" s="139"/>
      <c r="J26" s="139"/>
      <c r="K26" s="140"/>
      <c r="L26" s="43" t="s">
        <v>29</v>
      </c>
      <c r="M26" s="44">
        <v>5</v>
      </c>
      <c r="N26" s="45">
        <v>0</v>
      </c>
      <c r="O26" s="46"/>
      <c r="P26" s="47"/>
      <c r="Q26" s="48">
        <f>Q27+Q28+Q29</f>
        <v>34223127.770000003</v>
      </c>
      <c r="R26" s="68">
        <f>R27+R28+R29</f>
        <v>32555087.59</v>
      </c>
      <c r="S26" s="49">
        <f t="shared" si="0"/>
        <v>0.95125985587260653</v>
      </c>
      <c r="T26" s="48">
        <f>T27+T28+T29</f>
        <v>31039310.149999999</v>
      </c>
      <c r="U26" s="68">
        <f>U27+U28+U29</f>
        <v>29599390.960000001</v>
      </c>
      <c r="V26" s="69"/>
      <c r="W26" s="49">
        <f t="shared" si="1"/>
        <v>0.95360981983679827</v>
      </c>
      <c r="X26" s="69"/>
      <c r="Y26" s="49">
        <f t="shared" si="2"/>
        <v>0.90920937866227991</v>
      </c>
      <c r="Z26" s="69"/>
      <c r="AA26" s="14" t="s">
        <v>5</v>
      </c>
    </row>
    <row r="27" spans="1:27" x14ac:dyDescent="0.2">
      <c r="A27" s="7"/>
      <c r="B27" s="133">
        <v>1</v>
      </c>
      <c r="C27" s="133"/>
      <c r="D27" s="133"/>
      <c r="E27" s="133"/>
      <c r="F27" s="133"/>
      <c r="G27" s="133"/>
      <c r="H27" s="133"/>
      <c r="I27" s="133"/>
      <c r="J27" s="133"/>
      <c r="K27" s="134"/>
      <c r="L27" s="51" t="s">
        <v>28</v>
      </c>
      <c r="M27" s="52">
        <v>5</v>
      </c>
      <c r="N27" s="53">
        <v>1</v>
      </c>
      <c r="O27" s="54"/>
      <c r="P27" s="55"/>
      <c r="Q27" s="55">
        <v>12818.7</v>
      </c>
      <c r="R27" s="36">
        <v>12555.86</v>
      </c>
      <c r="S27" s="105">
        <f t="shared" si="0"/>
        <v>0.97949558067510745</v>
      </c>
      <c r="T27" s="55">
        <v>489601.4</v>
      </c>
      <c r="U27" s="36">
        <v>488449.78</v>
      </c>
      <c r="V27" s="36"/>
      <c r="W27" s="50">
        <f t="shared" si="1"/>
        <v>0.99764784169326315</v>
      </c>
      <c r="X27" s="36"/>
      <c r="Y27" s="50">
        <f t="shared" si="2"/>
        <v>38.902136532264613</v>
      </c>
      <c r="Z27" s="36"/>
      <c r="AA27" s="14" t="s">
        <v>5</v>
      </c>
    </row>
    <row r="28" spans="1:27" x14ac:dyDescent="0.2">
      <c r="A28" s="7"/>
      <c r="B28" s="133">
        <v>2</v>
      </c>
      <c r="C28" s="133"/>
      <c r="D28" s="133"/>
      <c r="E28" s="133"/>
      <c r="F28" s="133"/>
      <c r="G28" s="133"/>
      <c r="H28" s="133"/>
      <c r="I28" s="133"/>
      <c r="J28" s="133"/>
      <c r="K28" s="134"/>
      <c r="L28" s="62" t="s">
        <v>27</v>
      </c>
      <c r="M28" s="63">
        <v>5</v>
      </c>
      <c r="N28" s="64">
        <v>2</v>
      </c>
      <c r="O28" s="65"/>
      <c r="P28" s="66"/>
      <c r="Q28" s="66">
        <v>33774434.640000001</v>
      </c>
      <c r="R28" s="67">
        <v>32420531.73</v>
      </c>
      <c r="S28" s="106">
        <f t="shared" si="0"/>
        <v>0.95991338050714448</v>
      </c>
      <c r="T28" s="66">
        <v>29702099.02</v>
      </c>
      <c r="U28" s="67">
        <v>28275116.18</v>
      </c>
      <c r="V28" s="67"/>
      <c r="W28" s="100">
        <f t="shared" si="1"/>
        <v>0.95195683513683205</v>
      </c>
      <c r="X28" s="67"/>
      <c r="Y28" s="100">
        <f t="shared" si="2"/>
        <v>0.87213610237724493</v>
      </c>
      <c r="Z28" s="67"/>
      <c r="AA28" s="14" t="s">
        <v>5</v>
      </c>
    </row>
    <row r="29" spans="1:27" ht="13.5" thickBot="1" x14ac:dyDescent="0.25">
      <c r="A29" s="7"/>
      <c r="B29" s="122"/>
      <c r="C29" s="122"/>
      <c r="D29" s="122"/>
      <c r="E29" s="122"/>
      <c r="F29" s="122"/>
      <c r="G29" s="122"/>
      <c r="H29" s="122"/>
      <c r="I29" s="122"/>
      <c r="J29" s="122"/>
      <c r="K29" s="123"/>
      <c r="L29" s="70" t="s">
        <v>54</v>
      </c>
      <c r="M29" s="71">
        <v>5</v>
      </c>
      <c r="N29" s="72">
        <v>3</v>
      </c>
      <c r="O29" s="73"/>
      <c r="P29" s="74"/>
      <c r="Q29" s="74">
        <v>435874.43</v>
      </c>
      <c r="R29" s="75">
        <v>122000</v>
      </c>
      <c r="S29" s="124">
        <f t="shared" si="0"/>
        <v>0.27989712541751993</v>
      </c>
      <c r="T29" s="74">
        <v>847609.73</v>
      </c>
      <c r="U29" s="75">
        <v>835825</v>
      </c>
      <c r="V29" s="75"/>
      <c r="W29" s="100">
        <f t="shared" si="1"/>
        <v>0.98609651401712906</v>
      </c>
      <c r="X29" s="75"/>
      <c r="Y29" s="100">
        <f t="shared" si="2"/>
        <v>6.8510245901639344</v>
      </c>
      <c r="Z29" s="75"/>
      <c r="AA29" s="14"/>
    </row>
    <row r="30" spans="1:27" ht="13.5" thickBot="1" x14ac:dyDescent="0.25">
      <c r="A30" s="7"/>
      <c r="B30" s="139">
        <v>7</v>
      </c>
      <c r="C30" s="139"/>
      <c r="D30" s="139"/>
      <c r="E30" s="139"/>
      <c r="F30" s="139"/>
      <c r="G30" s="139"/>
      <c r="H30" s="139"/>
      <c r="I30" s="139"/>
      <c r="J30" s="139"/>
      <c r="K30" s="140"/>
      <c r="L30" s="43" t="s">
        <v>26</v>
      </c>
      <c r="M30" s="44">
        <v>7</v>
      </c>
      <c r="N30" s="45">
        <v>0</v>
      </c>
      <c r="O30" s="46"/>
      <c r="P30" s="47"/>
      <c r="Q30" s="48">
        <f>Q31+Q32+Q35+Q36+Q33+Q34</f>
        <v>374953806.96999997</v>
      </c>
      <c r="R30" s="48">
        <f>R31+R32+R35+R36+R33+R34</f>
        <v>371015212.03000003</v>
      </c>
      <c r="S30" s="49">
        <f t="shared" si="0"/>
        <v>0.98949578623610279</v>
      </c>
      <c r="T30" s="48">
        <f>T31+T32+T35+T36+T33+T34</f>
        <v>426153684.04000002</v>
      </c>
      <c r="U30" s="48">
        <f>U31+U32+U35+U36+U33+U34</f>
        <v>421615660.07999998</v>
      </c>
      <c r="V30" s="69"/>
      <c r="W30" s="49">
        <f t="shared" si="1"/>
        <v>0.98935120326315407</v>
      </c>
      <c r="X30" s="69"/>
      <c r="Y30" s="49">
        <f t="shared" si="2"/>
        <v>1.1363837557310412</v>
      </c>
      <c r="Z30" s="69"/>
      <c r="AA30" s="14" t="s">
        <v>5</v>
      </c>
    </row>
    <row r="31" spans="1:27" x14ac:dyDescent="0.2">
      <c r="A31" s="7"/>
      <c r="B31" s="133">
        <v>1</v>
      </c>
      <c r="C31" s="133"/>
      <c r="D31" s="133"/>
      <c r="E31" s="133"/>
      <c r="F31" s="133"/>
      <c r="G31" s="133"/>
      <c r="H31" s="133"/>
      <c r="I31" s="133"/>
      <c r="J31" s="133"/>
      <c r="K31" s="134"/>
      <c r="L31" s="51" t="s">
        <v>25</v>
      </c>
      <c r="M31" s="52">
        <v>7</v>
      </c>
      <c r="N31" s="53">
        <v>1</v>
      </c>
      <c r="O31" s="54"/>
      <c r="P31" s="55"/>
      <c r="Q31" s="55">
        <v>51932441.719999999</v>
      </c>
      <c r="R31" s="36">
        <v>50555246.979999997</v>
      </c>
      <c r="S31" s="105">
        <f t="shared" si="0"/>
        <v>0.97348103238770645</v>
      </c>
      <c r="T31" s="55">
        <v>50681414.609999999</v>
      </c>
      <c r="U31" s="36">
        <v>50298904.090000004</v>
      </c>
      <c r="V31" s="36"/>
      <c r="W31" s="50">
        <f t="shared" si="1"/>
        <v>0.99245264713024561</v>
      </c>
      <c r="X31" s="36"/>
      <c r="Y31" s="50">
        <f t="shared" si="2"/>
        <v>0.99492945034762847</v>
      </c>
      <c r="Z31" s="36"/>
      <c r="AA31" s="14" t="s">
        <v>5</v>
      </c>
    </row>
    <row r="32" spans="1:27" x14ac:dyDescent="0.2">
      <c r="A32" s="7"/>
      <c r="B32" s="133">
        <v>2</v>
      </c>
      <c r="C32" s="133"/>
      <c r="D32" s="133"/>
      <c r="E32" s="133"/>
      <c r="F32" s="133"/>
      <c r="G32" s="133"/>
      <c r="H32" s="133"/>
      <c r="I32" s="133"/>
      <c r="J32" s="133"/>
      <c r="K32" s="134"/>
      <c r="L32" s="56" t="s">
        <v>24</v>
      </c>
      <c r="M32" s="57">
        <v>7</v>
      </c>
      <c r="N32" s="58">
        <v>2</v>
      </c>
      <c r="O32" s="59"/>
      <c r="P32" s="60"/>
      <c r="Q32" s="60">
        <v>297582697.45999998</v>
      </c>
      <c r="R32" s="61">
        <v>295324393.62</v>
      </c>
      <c r="S32" s="105">
        <f t="shared" si="0"/>
        <v>0.99241117222447539</v>
      </c>
      <c r="T32" s="60">
        <v>341323780.13999999</v>
      </c>
      <c r="U32" s="61">
        <v>337559006.20999998</v>
      </c>
      <c r="V32" s="61"/>
      <c r="W32" s="50">
        <f t="shared" si="1"/>
        <v>0.98897008017297883</v>
      </c>
      <c r="X32" s="61"/>
      <c r="Y32" s="50">
        <f t="shared" si="2"/>
        <v>1.1430109178327617</v>
      </c>
      <c r="Z32" s="61"/>
      <c r="AA32" s="14" t="s">
        <v>5</v>
      </c>
    </row>
    <row r="33" spans="1:27" x14ac:dyDescent="0.2">
      <c r="A33" s="7"/>
      <c r="B33" s="37"/>
      <c r="C33" s="37"/>
      <c r="D33" s="37"/>
      <c r="E33" s="37"/>
      <c r="F33" s="37"/>
      <c r="G33" s="37"/>
      <c r="H33" s="37"/>
      <c r="I33" s="37"/>
      <c r="J33" s="37"/>
      <c r="K33" s="38"/>
      <c r="L33" s="56" t="s">
        <v>48</v>
      </c>
      <c r="M33" s="57">
        <v>7</v>
      </c>
      <c r="N33" s="58">
        <v>3</v>
      </c>
      <c r="O33" s="59"/>
      <c r="P33" s="60"/>
      <c r="Q33" s="60">
        <v>8302699.79</v>
      </c>
      <c r="R33" s="61">
        <v>8230843.6299999999</v>
      </c>
      <c r="S33" s="97">
        <f t="shared" si="0"/>
        <v>0.9913454464430298</v>
      </c>
      <c r="T33" s="60">
        <v>15725249.5</v>
      </c>
      <c r="U33" s="61">
        <v>15671752.289999999</v>
      </c>
      <c r="V33" s="61"/>
      <c r="W33" s="50">
        <f t="shared" si="1"/>
        <v>0.99659800564690559</v>
      </c>
      <c r="X33" s="61"/>
      <c r="Y33" s="50">
        <f t="shared" si="2"/>
        <v>1.9040274599409441</v>
      </c>
      <c r="Z33" s="61"/>
      <c r="AA33" s="14"/>
    </row>
    <row r="34" spans="1:27" ht="22.5" x14ac:dyDescent="0.2">
      <c r="A34" s="7"/>
      <c r="B34" s="120"/>
      <c r="C34" s="120"/>
      <c r="D34" s="120"/>
      <c r="E34" s="120"/>
      <c r="F34" s="120"/>
      <c r="G34" s="120"/>
      <c r="H34" s="120"/>
      <c r="I34" s="120"/>
      <c r="J34" s="120"/>
      <c r="K34" s="121"/>
      <c r="L34" s="56" t="s">
        <v>53</v>
      </c>
      <c r="M34" s="57">
        <v>7</v>
      </c>
      <c r="N34" s="58">
        <v>5</v>
      </c>
      <c r="O34" s="59"/>
      <c r="P34" s="60"/>
      <c r="Q34" s="60"/>
      <c r="R34" s="61"/>
      <c r="S34" s="97" t="e">
        <f t="shared" si="0"/>
        <v>#DIV/0!</v>
      </c>
      <c r="T34" s="60"/>
      <c r="U34" s="61"/>
      <c r="V34" s="61"/>
      <c r="W34" s="50">
        <f t="shared" si="1"/>
        <v>0</v>
      </c>
      <c r="X34" s="61"/>
      <c r="Y34" s="50">
        <f t="shared" si="2"/>
        <v>0</v>
      </c>
      <c r="Z34" s="61"/>
      <c r="AA34" s="14"/>
    </row>
    <row r="35" spans="1:27" x14ac:dyDescent="0.2">
      <c r="A35" s="7"/>
      <c r="B35" s="133">
        <v>7</v>
      </c>
      <c r="C35" s="133"/>
      <c r="D35" s="133"/>
      <c r="E35" s="133"/>
      <c r="F35" s="133"/>
      <c r="G35" s="133"/>
      <c r="H35" s="133"/>
      <c r="I35" s="133"/>
      <c r="J35" s="133"/>
      <c r="K35" s="134"/>
      <c r="L35" s="56" t="s">
        <v>23</v>
      </c>
      <c r="M35" s="57">
        <v>7</v>
      </c>
      <c r="N35" s="58">
        <v>7</v>
      </c>
      <c r="O35" s="59"/>
      <c r="P35" s="60"/>
      <c r="Q35" s="60">
        <v>2463650</v>
      </c>
      <c r="R35" s="61">
        <v>2460325.67</v>
      </c>
      <c r="S35" s="97">
        <f t="shared" si="0"/>
        <v>0.99865064842814522</v>
      </c>
      <c r="T35" s="60">
        <v>2465328</v>
      </c>
      <c r="U35" s="61">
        <v>2462713.2000000002</v>
      </c>
      <c r="V35" s="61"/>
      <c r="W35" s="50">
        <f t="shared" si="1"/>
        <v>0.99893937033936264</v>
      </c>
      <c r="X35" s="61"/>
      <c r="Y35" s="50">
        <f t="shared" si="2"/>
        <v>1.0009704121812459</v>
      </c>
      <c r="Z35" s="61"/>
      <c r="AA35" s="14" t="s">
        <v>5</v>
      </c>
    </row>
    <row r="36" spans="1:27" ht="13.5" thickBot="1" x14ac:dyDescent="0.25">
      <c r="A36" s="7"/>
      <c r="B36" s="133">
        <v>9</v>
      </c>
      <c r="C36" s="133"/>
      <c r="D36" s="133"/>
      <c r="E36" s="133"/>
      <c r="F36" s="133"/>
      <c r="G36" s="133"/>
      <c r="H36" s="133"/>
      <c r="I36" s="133"/>
      <c r="J36" s="133"/>
      <c r="K36" s="134"/>
      <c r="L36" s="62" t="s">
        <v>22</v>
      </c>
      <c r="M36" s="63">
        <v>7</v>
      </c>
      <c r="N36" s="64">
        <v>9</v>
      </c>
      <c r="O36" s="65"/>
      <c r="P36" s="66"/>
      <c r="Q36" s="66">
        <v>14672318</v>
      </c>
      <c r="R36" s="67">
        <v>14444402.130000001</v>
      </c>
      <c r="S36" s="106">
        <f t="shared" si="0"/>
        <v>0.98446626702065765</v>
      </c>
      <c r="T36" s="66">
        <v>15957911.789999999</v>
      </c>
      <c r="U36" s="67">
        <v>15623284.289999999</v>
      </c>
      <c r="V36" s="67"/>
      <c r="W36" s="100">
        <f t="shared" si="1"/>
        <v>0.9790306210233789</v>
      </c>
      <c r="X36" s="67"/>
      <c r="Y36" s="100">
        <f t="shared" si="2"/>
        <v>1.0816151578576965</v>
      </c>
      <c r="Z36" s="67"/>
      <c r="AA36" s="14" t="s">
        <v>5</v>
      </c>
    </row>
    <row r="37" spans="1:27" ht="13.5" thickBot="1" x14ac:dyDescent="0.25">
      <c r="A37" s="7"/>
      <c r="B37" s="139">
        <v>8</v>
      </c>
      <c r="C37" s="139"/>
      <c r="D37" s="139"/>
      <c r="E37" s="139"/>
      <c r="F37" s="139"/>
      <c r="G37" s="139"/>
      <c r="H37" s="139"/>
      <c r="I37" s="139"/>
      <c r="J37" s="139"/>
      <c r="K37" s="140"/>
      <c r="L37" s="43" t="s">
        <v>21</v>
      </c>
      <c r="M37" s="44">
        <v>8</v>
      </c>
      <c r="N37" s="45">
        <v>0</v>
      </c>
      <c r="O37" s="46"/>
      <c r="P37" s="47"/>
      <c r="Q37" s="48">
        <f>Q38</f>
        <v>49896521.939999998</v>
      </c>
      <c r="R37" s="48">
        <f>R38</f>
        <v>48565088.149999999</v>
      </c>
      <c r="S37" s="49">
        <f t="shared" si="0"/>
        <v>0.9733161002363846</v>
      </c>
      <c r="T37" s="48">
        <f>T38</f>
        <v>63393576.93</v>
      </c>
      <c r="U37" s="48">
        <f>U38</f>
        <v>63164170.479999997</v>
      </c>
      <c r="V37" s="69"/>
      <c r="W37" s="49">
        <f t="shared" si="1"/>
        <v>0.99638123511703214</v>
      </c>
      <c r="X37" s="69"/>
      <c r="Y37" s="49">
        <f t="shared" si="2"/>
        <v>1.3006085829579617</v>
      </c>
      <c r="Z37" s="69"/>
      <c r="AA37" s="14" t="s">
        <v>5</v>
      </c>
    </row>
    <row r="38" spans="1:27" ht="13.5" thickBot="1" x14ac:dyDescent="0.25">
      <c r="A38" s="7"/>
      <c r="B38" s="133">
        <v>1</v>
      </c>
      <c r="C38" s="133"/>
      <c r="D38" s="133"/>
      <c r="E38" s="133"/>
      <c r="F38" s="133"/>
      <c r="G38" s="133"/>
      <c r="H38" s="133"/>
      <c r="I38" s="133"/>
      <c r="J38" s="133"/>
      <c r="K38" s="134"/>
      <c r="L38" s="51" t="s">
        <v>20</v>
      </c>
      <c r="M38" s="52">
        <v>8</v>
      </c>
      <c r="N38" s="53">
        <v>1</v>
      </c>
      <c r="O38" s="54"/>
      <c r="P38" s="55"/>
      <c r="Q38" s="55">
        <v>49896521.939999998</v>
      </c>
      <c r="R38" s="36">
        <v>48565088.149999999</v>
      </c>
      <c r="S38" s="105">
        <f t="shared" si="0"/>
        <v>0.9733161002363846</v>
      </c>
      <c r="T38" s="55">
        <v>63393576.93</v>
      </c>
      <c r="U38" s="36">
        <v>63164170.479999997</v>
      </c>
      <c r="V38" s="36"/>
      <c r="W38" s="50">
        <f t="shared" si="1"/>
        <v>0.99638123511703214</v>
      </c>
      <c r="X38" s="36"/>
      <c r="Y38" s="50">
        <f t="shared" si="2"/>
        <v>1.3006085829579617</v>
      </c>
      <c r="Z38" s="36"/>
      <c r="AA38" s="14" t="s">
        <v>5</v>
      </c>
    </row>
    <row r="39" spans="1:27" ht="13.5" thickBot="1" x14ac:dyDescent="0.25">
      <c r="A39" s="7"/>
      <c r="B39" s="139">
        <v>10</v>
      </c>
      <c r="C39" s="139"/>
      <c r="D39" s="139"/>
      <c r="E39" s="139"/>
      <c r="F39" s="139"/>
      <c r="G39" s="139"/>
      <c r="H39" s="139"/>
      <c r="I39" s="139"/>
      <c r="J39" s="139"/>
      <c r="K39" s="140"/>
      <c r="L39" s="43" t="s">
        <v>19</v>
      </c>
      <c r="M39" s="44">
        <v>10</v>
      </c>
      <c r="N39" s="45">
        <v>0</v>
      </c>
      <c r="O39" s="46"/>
      <c r="P39" s="47"/>
      <c r="Q39" s="48">
        <f>Q40+Q41+Q42</f>
        <v>3438134</v>
      </c>
      <c r="R39" s="48">
        <f>R40+R41+R42</f>
        <v>3336895.08</v>
      </c>
      <c r="S39" s="49">
        <f t="shared" si="0"/>
        <v>0.9705541087112951</v>
      </c>
      <c r="T39" s="48">
        <f>T40+T41+T42</f>
        <v>6846864</v>
      </c>
      <c r="U39" s="48">
        <f>U40+U41+U42</f>
        <v>6789558.0899999999</v>
      </c>
      <c r="V39" s="47"/>
      <c r="W39" s="49">
        <f t="shared" si="1"/>
        <v>0.99163034200766953</v>
      </c>
      <c r="X39" s="47"/>
      <c r="Y39" s="49">
        <f t="shared" si="2"/>
        <v>2.0346933083673702</v>
      </c>
      <c r="Z39" s="47"/>
      <c r="AA39" s="14" t="s">
        <v>5</v>
      </c>
    </row>
    <row r="40" spans="1:27" x14ac:dyDescent="0.2">
      <c r="A40" s="7"/>
      <c r="B40" s="133">
        <v>1</v>
      </c>
      <c r="C40" s="133"/>
      <c r="D40" s="133"/>
      <c r="E40" s="133"/>
      <c r="F40" s="133"/>
      <c r="G40" s="133"/>
      <c r="H40" s="133"/>
      <c r="I40" s="133"/>
      <c r="J40" s="133"/>
      <c r="K40" s="134"/>
      <c r="L40" s="51" t="s">
        <v>18</v>
      </c>
      <c r="M40" s="52">
        <v>10</v>
      </c>
      <c r="N40" s="53">
        <v>1</v>
      </c>
      <c r="O40" s="54"/>
      <c r="P40" s="55"/>
      <c r="Q40" s="55">
        <v>826900</v>
      </c>
      <c r="R40" s="55">
        <v>821739</v>
      </c>
      <c r="S40" s="105">
        <f t="shared" si="0"/>
        <v>0.99375861651953079</v>
      </c>
      <c r="T40" s="55">
        <v>948739</v>
      </c>
      <c r="U40" s="55">
        <v>948738.71</v>
      </c>
      <c r="V40" s="55"/>
      <c r="W40" s="50">
        <f t="shared" si="1"/>
        <v>0.9999996943311068</v>
      </c>
      <c r="X40" s="55"/>
      <c r="Y40" s="50">
        <f t="shared" si="2"/>
        <v>1.1545499361719476</v>
      </c>
      <c r="Z40" s="55"/>
      <c r="AA40" s="14" t="s">
        <v>5</v>
      </c>
    </row>
    <row r="41" spans="1:27" x14ac:dyDescent="0.2">
      <c r="A41" s="7"/>
      <c r="B41" s="133">
        <v>3</v>
      </c>
      <c r="C41" s="133"/>
      <c r="D41" s="133"/>
      <c r="E41" s="133"/>
      <c r="F41" s="133"/>
      <c r="G41" s="133"/>
      <c r="H41" s="133"/>
      <c r="I41" s="133"/>
      <c r="J41" s="133"/>
      <c r="K41" s="134"/>
      <c r="L41" s="56" t="s">
        <v>17</v>
      </c>
      <c r="M41" s="57">
        <v>10</v>
      </c>
      <c r="N41" s="58">
        <v>3</v>
      </c>
      <c r="O41" s="59"/>
      <c r="P41" s="60"/>
      <c r="Q41" s="60">
        <v>982474</v>
      </c>
      <c r="R41" s="60">
        <v>964866.76</v>
      </c>
      <c r="S41" s="97">
        <f t="shared" si="0"/>
        <v>0.98207867078416322</v>
      </c>
      <c r="T41" s="60">
        <v>4380038</v>
      </c>
      <c r="U41" s="60">
        <v>4357296</v>
      </c>
      <c r="V41" s="60"/>
      <c r="W41" s="50">
        <f t="shared" si="1"/>
        <v>0.99480780760349563</v>
      </c>
      <c r="X41" s="60"/>
      <c r="Y41" s="50">
        <f t="shared" si="2"/>
        <v>4.5159561720210988</v>
      </c>
      <c r="Z41" s="60"/>
      <c r="AA41" s="14" t="s">
        <v>5</v>
      </c>
    </row>
    <row r="42" spans="1:27" ht="13.5" thickBot="1" x14ac:dyDescent="0.25">
      <c r="A42" s="7"/>
      <c r="B42" s="133">
        <v>4</v>
      </c>
      <c r="C42" s="133"/>
      <c r="D42" s="133"/>
      <c r="E42" s="133"/>
      <c r="F42" s="133"/>
      <c r="G42" s="133"/>
      <c r="H42" s="133"/>
      <c r="I42" s="133"/>
      <c r="J42" s="133"/>
      <c r="K42" s="134"/>
      <c r="L42" s="62" t="s">
        <v>16</v>
      </c>
      <c r="M42" s="63">
        <v>10</v>
      </c>
      <c r="N42" s="64">
        <v>4</v>
      </c>
      <c r="O42" s="65"/>
      <c r="P42" s="66"/>
      <c r="Q42" s="66">
        <v>1628760</v>
      </c>
      <c r="R42" s="66">
        <v>1550289.32</v>
      </c>
      <c r="S42" s="106">
        <f t="shared" si="0"/>
        <v>0.95182182764802681</v>
      </c>
      <c r="T42" s="66">
        <v>1518087</v>
      </c>
      <c r="U42" s="66">
        <v>1483523.38</v>
      </c>
      <c r="V42" s="66"/>
      <c r="W42" s="100">
        <f t="shared" si="1"/>
        <v>0.97723212174269325</v>
      </c>
      <c r="X42" s="66"/>
      <c r="Y42" s="100">
        <f t="shared" si="2"/>
        <v>0.95693323875829828</v>
      </c>
      <c r="Z42" s="66"/>
      <c r="AA42" s="14" t="s">
        <v>5</v>
      </c>
    </row>
    <row r="43" spans="1:27" ht="13.5" thickBot="1" x14ac:dyDescent="0.25">
      <c r="A43" s="7"/>
      <c r="B43" s="139">
        <v>11</v>
      </c>
      <c r="C43" s="139"/>
      <c r="D43" s="139"/>
      <c r="E43" s="139"/>
      <c r="F43" s="139"/>
      <c r="G43" s="139"/>
      <c r="H43" s="139"/>
      <c r="I43" s="139"/>
      <c r="J43" s="139"/>
      <c r="K43" s="140"/>
      <c r="L43" s="43" t="s">
        <v>15</v>
      </c>
      <c r="M43" s="44">
        <v>11</v>
      </c>
      <c r="N43" s="45">
        <v>0</v>
      </c>
      <c r="O43" s="46"/>
      <c r="P43" s="47"/>
      <c r="Q43" s="48">
        <f>Q44+Q45</f>
        <v>8030953</v>
      </c>
      <c r="R43" s="48">
        <f>R44+R45</f>
        <v>7624068.1299999999</v>
      </c>
      <c r="S43" s="49">
        <f t="shared" si="0"/>
        <v>0.94933541884755146</v>
      </c>
      <c r="T43" s="48">
        <f>T44+T45</f>
        <v>8694328.8100000005</v>
      </c>
      <c r="U43" s="48">
        <f>U44+U45</f>
        <v>8399580.1999999993</v>
      </c>
      <c r="V43" s="47"/>
      <c r="W43" s="49">
        <f t="shared" si="1"/>
        <v>0.96609875052563132</v>
      </c>
      <c r="X43" s="47"/>
      <c r="Y43" s="49">
        <f t="shared" si="2"/>
        <v>1.1017189323044518</v>
      </c>
      <c r="Z43" s="47"/>
      <c r="AA43" s="14" t="s">
        <v>5</v>
      </c>
    </row>
    <row r="44" spans="1:27" x14ac:dyDescent="0.2">
      <c r="A44" s="7"/>
      <c r="B44" s="133">
        <v>1</v>
      </c>
      <c r="C44" s="133"/>
      <c r="D44" s="133"/>
      <c r="E44" s="133"/>
      <c r="F44" s="133"/>
      <c r="G44" s="133"/>
      <c r="H44" s="133"/>
      <c r="I44" s="133"/>
      <c r="J44" s="133"/>
      <c r="K44" s="134"/>
      <c r="L44" s="70" t="s">
        <v>14</v>
      </c>
      <c r="M44" s="71">
        <v>11</v>
      </c>
      <c r="N44" s="72">
        <v>1</v>
      </c>
      <c r="O44" s="73"/>
      <c r="P44" s="74"/>
      <c r="Q44" s="74">
        <v>8030953</v>
      </c>
      <c r="R44" s="74">
        <v>7624068.1299999999</v>
      </c>
      <c r="S44" s="107">
        <f t="shared" si="0"/>
        <v>0.94933541884755146</v>
      </c>
      <c r="T44" s="74">
        <v>8694328.8100000005</v>
      </c>
      <c r="U44" s="74">
        <v>8399580.1999999993</v>
      </c>
      <c r="V44" s="74"/>
      <c r="W44" s="100">
        <f t="shared" si="1"/>
        <v>0.96609875052563132</v>
      </c>
      <c r="X44" s="74"/>
      <c r="Y44" s="100">
        <f t="shared" si="2"/>
        <v>1.1017189323044518</v>
      </c>
      <c r="Z44" s="74"/>
      <c r="AA44" s="14" t="s">
        <v>5</v>
      </c>
    </row>
    <row r="45" spans="1:27" ht="13.5" thickBot="1" x14ac:dyDescent="0.25">
      <c r="A45" s="7"/>
      <c r="B45" s="127"/>
      <c r="C45" s="127"/>
      <c r="D45" s="127"/>
      <c r="E45" s="127"/>
      <c r="F45" s="127"/>
      <c r="G45" s="127"/>
      <c r="H45" s="127"/>
      <c r="I45" s="127"/>
      <c r="J45" s="127"/>
      <c r="K45" s="128"/>
      <c r="L45" s="70" t="s">
        <v>56</v>
      </c>
      <c r="M45" s="71">
        <v>11</v>
      </c>
      <c r="N45" s="72">
        <v>2</v>
      </c>
      <c r="O45" s="73"/>
      <c r="P45" s="74"/>
      <c r="Q45" s="74">
        <v>0</v>
      </c>
      <c r="R45" s="74">
        <v>0</v>
      </c>
      <c r="S45" s="107" t="e">
        <f t="shared" si="0"/>
        <v>#DIV/0!</v>
      </c>
      <c r="T45" s="74"/>
      <c r="U45" s="74"/>
      <c r="V45" s="74"/>
      <c r="W45" s="100">
        <f t="shared" si="1"/>
        <v>0</v>
      </c>
      <c r="X45" s="74"/>
      <c r="Y45" s="100">
        <f t="shared" si="2"/>
        <v>0</v>
      </c>
      <c r="Z45" s="74"/>
      <c r="AA45" s="14"/>
    </row>
    <row r="46" spans="1:27" ht="13.5" thickBot="1" x14ac:dyDescent="0.25">
      <c r="A46" s="7"/>
      <c r="B46" s="139">
        <v>12</v>
      </c>
      <c r="C46" s="139"/>
      <c r="D46" s="139"/>
      <c r="E46" s="139"/>
      <c r="F46" s="139"/>
      <c r="G46" s="139"/>
      <c r="H46" s="139"/>
      <c r="I46" s="139"/>
      <c r="J46" s="139"/>
      <c r="K46" s="140"/>
      <c r="L46" s="43" t="s">
        <v>13</v>
      </c>
      <c r="M46" s="44">
        <v>12</v>
      </c>
      <c r="N46" s="45">
        <v>0</v>
      </c>
      <c r="O46" s="46"/>
      <c r="P46" s="47"/>
      <c r="Q46" s="48">
        <f>Q47+Q48</f>
        <v>996600</v>
      </c>
      <c r="R46" s="48">
        <f>R47+R48</f>
        <v>996600</v>
      </c>
      <c r="S46" s="49">
        <f t="shared" si="0"/>
        <v>1</v>
      </c>
      <c r="T46" s="48">
        <f>T47+T48</f>
        <v>2163653.52</v>
      </c>
      <c r="U46" s="48">
        <f>U47+U48</f>
        <v>2113937.7199999997</v>
      </c>
      <c r="V46" s="47"/>
      <c r="W46" s="49">
        <f t="shared" si="1"/>
        <v>0.97702229144340991</v>
      </c>
      <c r="X46" s="47"/>
      <c r="Y46" s="49">
        <f t="shared" si="2"/>
        <v>2.1211496287377081</v>
      </c>
      <c r="Z46" s="47"/>
      <c r="AA46" s="14" t="s">
        <v>5</v>
      </c>
    </row>
    <row r="47" spans="1:27" ht="13.5" thickBot="1" x14ac:dyDescent="0.25">
      <c r="A47" s="7"/>
      <c r="B47" s="133">
        <v>2</v>
      </c>
      <c r="C47" s="133"/>
      <c r="D47" s="133"/>
      <c r="E47" s="133"/>
      <c r="F47" s="133"/>
      <c r="G47" s="133"/>
      <c r="H47" s="133"/>
      <c r="I47" s="133"/>
      <c r="J47" s="133"/>
      <c r="K47" s="134"/>
      <c r="L47" s="112" t="s">
        <v>12</v>
      </c>
      <c r="M47" s="113">
        <v>12</v>
      </c>
      <c r="N47" s="114">
        <v>2</v>
      </c>
      <c r="O47" s="46"/>
      <c r="P47" s="47"/>
      <c r="Q47" s="47">
        <v>250000</v>
      </c>
      <c r="R47" s="47">
        <v>250000</v>
      </c>
      <c r="S47" s="99">
        <f t="shared" si="0"/>
        <v>1</v>
      </c>
      <c r="T47" s="47">
        <v>1142253.52</v>
      </c>
      <c r="U47" s="47">
        <v>1092537.72</v>
      </c>
      <c r="V47" s="47"/>
      <c r="W47" s="115">
        <f t="shared" si="1"/>
        <v>0.95647568676347783</v>
      </c>
      <c r="X47" s="47"/>
      <c r="Y47" s="115">
        <f t="shared" si="2"/>
        <v>4.3701508799999997</v>
      </c>
      <c r="Z47" s="47"/>
      <c r="AA47" s="14" t="s">
        <v>5</v>
      </c>
    </row>
    <row r="48" spans="1:27" ht="13.5" thickBot="1" x14ac:dyDescent="0.25">
      <c r="A48" s="7"/>
      <c r="B48" s="139">
        <v>13</v>
      </c>
      <c r="C48" s="139"/>
      <c r="D48" s="139"/>
      <c r="E48" s="139"/>
      <c r="F48" s="139"/>
      <c r="G48" s="139"/>
      <c r="H48" s="139"/>
      <c r="I48" s="139"/>
      <c r="J48" s="139"/>
      <c r="K48" s="140"/>
      <c r="L48" s="112" t="s">
        <v>50</v>
      </c>
      <c r="M48" s="114">
        <v>12</v>
      </c>
      <c r="N48" s="114">
        <v>4</v>
      </c>
      <c r="O48" s="46"/>
      <c r="P48" s="47"/>
      <c r="Q48" s="47">
        <v>746600</v>
      </c>
      <c r="R48" s="47">
        <v>746600</v>
      </c>
      <c r="S48" s="99">
        <f t="shared" ref="S48" si="3">R48/Q48</f>
        <v>1</v>
      </c>
      <c r="T48" s="47">
        <v>1021400</v>
      </c>
      <c r="U48" s="47">
        <v>1021400</v>
      </c>
      <c r="V48" s="47"/>
      <c r="W48" s="115">
        <f t="shared" si="1"/>
        <v>1</v>
      </c>
      <c r="X48" s="47"/>
      <c r="Y48" s="115">
        <f t="shared" si="2"/>
        <v>1.3680685775515671</v>
      </c>
      <c r="Z48" s="47"/>
      <c r="AA48" s="14" t="s">
        <v>5</v>
      </c>
    </row>
    <row r="49" spans="1:27" ht="23.25" thickBot="1" x14ac:dyDescent="0.25">
      <c r="A49" s="7"/>
      <c r="B49" s="133">
        <v>1</v>
      </c>
      <c r="C49" s="133"/>
      <c r="D49" s="133"/>
      <c r="E49" s="133"/>
      <c r="F49" s="133"/>
      <c r="G49" s="133"/>
      <c r="H49" s="133"/>
      <c r="I49" s="133"/>
      <c r="J49" s="133"/>
      <c r="K49" s="134"/>
      <c r="L49" s="108" t="s">
        <v>11</v>
      </c>
      <c r="M49" s="109">
        <v>13</v>
      </c>
      <c r="N49" s="110">
        <v>0</v>
      </c>
      <c r="O49" s="103"/>
      <c r="P49" s="95"/>
      <c r="Q49" s="111">
        <f>Q50</f>
        <v>0</v>
      </c>
      <c r="R49" s="111">
        <f>R50</f>
        <v>0</v>
      </c>
      <c r="S49" s="90" t="e">
        <f t="shared" si="0"/>
        <v>#DIV/0!</v>
      </c>
      <c r="T49" s="111">
        <f>T50</f>
        <v>0</v>
      </c>
      <c r="U49" s="111">
        <f>U50</f>
        <v>0</v>
      </c>
      <c r="V49" s="95"/>
      <c r="W49" s="90">
        <f t="shared" si="1"/>
        <v>0</v>
      </c>
      <c r="X49" s="95"/>
      <c r="Y49" s="90">
        <f t="shared" si="2"/>
        <v>0</v>
      </c>
      <c r="Z49" s="95"/>
      <c r="AA49" s="14" t="s">
        <v>5</v>
      </c>
    </row>
    <row r="50" spans="1:27" ht="23.25" thickBot="1" x14ac:dyDescent="0.25">
      <c r="A50" s="7"/>
      <c r="B50" s="139">
        <v>14</v>
      </c>
      <c r="C50" s="139"/>
      <c r="D50" s="139"/>
      <c r="E50" s="139"/>
      <c r="F50" s="139"/>
      <c r="G50" s="139"/>
      <c r="H50" s="139"/>
      <c r="I50" s="139"/>
      <c r="J50" s="139"/>
      <c r="K50" s="140"/>
      <c r="L50" s="70" t="s">
        <v>10</v>
      </c>
      <c r="M50" s="71">
        <v>13</v>
      </c>
      <c r="N50" s="72">
        <v>1</v>
      </c>
      <c r="O50" s="73"/>
      <c r="P50" s="74"/>
      <c r="Q50" s="74">
        <v>0</v>
      </c>
      <c r="R50" s="74">
        <v>0</v>
      </c>
      <c r="S50" s="107" t="e">
        <f t="shared" si="0"/>
        <v>#DIV/0!</v>
      </c>
      <c r="T50" s="74"/>
      <c r="U50" s="74"/>
      <c r="V50" s="74"/>
      <c r="W50" s="100">
        <f t="shared" si="1"/>
        <v>0</v>
      </c>
      <c r="X50" s="74"/>
      <c r="Y50" s="100">
        <f t="shared" si="2"/>
        <v>0</v>
      </c>
      <c r="Z50" s="74"/>
      <c r="AA50" s="14" t="s">
        <v>5</v>
      </c>
    </row>
    <row r="51" spans="1:27" ht="34.5" thickBot="1" x14ac:dyDescent="0.25">
      <c r="A51" s="7"/>
      <c r="B51" s="133">
        <v>1</v>
      </c>
      <c r="C51" s="133"/>
      <c r="D51" s="133"/>
      <c r="E51" s="133"/>
      <c r="F51" s="133"/>
      <c r="G51" s="133"/>
      <c r="H51" s="133"/>
      <c r="I51" s="133"/>
      <c r="J51" s="133"/>
      <c r="K51" s="134"/>
      <c r="L51" s="43" t="s">
        <v>9</v>
      </c>
      <c r="M51" s="44">
        <v>14</v>
      </c>
      <c r="N51" s="45">
        <v>0</v>
      </c>
      <c r="O51" s="46"/>
      <c r="P51" s="47"/>
      <c r="Q51" s="48">
        <f>Q52+Q53</f>
        <v>7165140.7999999998</v>
      </c>
      <c r="R51" s="48">
        <f>R52+R53</f>
        <v>6517175.7999999998</v>
      </c>
      <c r="S51" s="49">
        <f t="shared" si="0"/>
        <v>0.90956702483780916</v>
      </c>
      <c r="T51" s="48">
        <f>T52+T53</f>
        <v>8963955.4000000004</v>
      </c>
      <c r="U51" s="48">
        <f>U52+U53</f>
        <v>8034983.4000000004</v>
      </c>
      <c r="V51" s="47"/>
      <c r="W51" s="49">
        <f t="shared" si="1"/>
        <v>0.89636583867876007</v>
      </c>
      <c r="X51" s="47"/>
      <c r="Y51" s="49">
        <f t="shared" si="2"/>
        <v>1.2328934567025185</v>
      </c>
      <c r="Z51" s="47"/>
      <c r="AA51" s="14" t="s">
        <v>5</v>
      </c>
    </row>
    <row r="52" spans="1:27" ht="33.75" x14ac:dyDescent="0.2">
      <c r="A52" s="7"/>
      <c r="B52" s="133">
        <v>3</v>
      </c>
      <c r="C52" s="133"/>
      <c r="D52" s="133"/>
      <c r="E52" s="133"/>
      <c r="F52" s="133"/>
      <c r="G52" s="133"/>
      <c r="H52" s="133"/>
      <c r="I52" s="133"/>
      <c r="J52" s="133"/>
      <c r="K52" s="134"/>
      <c r="L52" s="76" t="s">
        <v>8</v>
      </c>
      <c r="M52" s="77">
        <v>14</v>
      </c>
      <c r="N52" s="78">
        <v>1</v>
      </c>
      <c r="O52" s="79"/>
      <c r="P52" s="80"/>
      <c r="Q52" s="80">
        <v>5890398.7999999998</v>
      </c>
      <c r="R52" s="80">
        <v>5242433.8</v>
      </c>
      <c r="S52" s="104">
        <f t="shared" si="0"/>
        <v>0.88999641246701322</v>
      </c>
      <c r="T52" s="80">
        <v>7737873.4000000004</v>
      </c>
      <c r="U52" s="80">
        <v>6808901.4000000004</v>
      </c>
      <c r="V52" s="80"/>
      <c r="W52" s="81">
        <f t="shared" si="1"/>
        <v>0.87994479206651277</v>
      </c>
      <c r="X52" s="80"/>
      <c r="Y52" s="81">
        <f t="shared" si="2"/>
        <v>1.2988054136229628</v>
      </c>
      <c r="Z52" s="80"/>
      <c r="AA52" s="14" t="s">
        <v>5</v>
      </c>
    </row>
    <row r="53" spans="1:27" ht="34.5" thickBot="1" x14ac:dyDescent="0.25">
      <c r="A53" s="7"/>
      <c r="B53" s="6"/>
      <c r="C53" s="6"/>
      <c r="D53" s="6"/>
      <c r="E53" s="6"/>
      <c r="F53" s="6"/>
      <c r="G53" s="6"/>
      <c r="H53" s="6"/>
      <c r="I53" s="6"/>
      <c r="J53" s="6"/>
      <c r="K53" s="6"/>
      <c r="L53" s="56" t="s">
        <v>7</v>
      </c>
      <c r="M53" s="82">
        <v>14</v>
      </c>
      <c r="N53" s="83">
        <v>3</v>
      </c>
      <c r="O53" s="59"/>
      <c r="P53" s="60"/>
      <c r="Q53" s="60">
        <v>1274742</v>
      </c>
      <c r="R53" s="60">
        <v>1274742</v>
      </c>
      <c r="S53" s="97">
        <f>IFERROR(R53/Q53,0)</f>
        <v>1</v>
      </c>
      <c r="T53" s="60">
        <v>1226082</v>
      </c>
      <c r="U53" s="60">
        <v>1226082</v>
      </c>
      <c r="V53" s="60"/>
      <c r="W53" s="50">
        <f t="shared" si="1"/>
        <v>1</v>
      </c>
      <c r="X53" s="60"/>
      <c r="Y53" s="50">
        <f t="shared" si="2"/>
        <v>0.96182756981412709</v>
      </c>
      <c r="Z53" s="60"/>
      <c r="AA53" s="5" t="s">
        <v>5</v>
      </c>
    </row>
    <row r="54" spans="1:27" ht="12.75" customHeight="1" thickBo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135" t="s">
        <v>6</v>
      </c>
      <c r="M54" s="136"/>
      <c r="N54" s="136"/>
      <c r="O54" s="84"/>
      <c r="P54" s="84"/>
      <c r="Q54" s="85">
        <f>Q8+Q17+Q20+Q26+Q30+Q37+Q39+Q43+Q46+Q49+Q51</f>
        <v>572931001.71999991</v>
      </c>
      <c r="R54" s="85">
        <f>R8+R17+R20+R26+R30+R37+R39+R43+R46+R49+R51</f>
        <v>563667668.27999997</v>
      </c>
      <c r="S54" s="90">
        <f t="shared" si="0"/>
        <v>0.98383167709167352</v>
      </c>
      <c r="T54" s="85">
        <f>T8+T17+T20+T26+T30+T37+T39+T43+T46+T49+T51</f>
        <v>699136960.9799999</v>
      </c>
      <c r="U54" s="85">
        <f>U8+U17+U20+U26+U30+U37+U39+U43+U46+U49+U51</f>
        <v>688544506.10000014</v>
      </c>
      <c r="V54" s="85"/>
      <c r="W54" s="86">
        <f t="shared" si="1"/>
        <v>0.98484924203527735</v>
      </c>
      <c r="X54" s="85"/>
      <c r="Y54" s="86">
        <f t="shared" si="2"/>
        <v>1.2215433753741007</v>
      </c>
      <c r="Z54" s="85"/>
      <c r="AA54" s="2"/>
    </row>
    <row r="55" spans="1:27" ht="12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13"/>
      <c r="Z55" s="2"/>
      <c r="AA55" s="2"/>
    </row>
    <row r="56" spans="1:27" ht="12.75" customHeight="1" x14ac:dyDescent="0.2">
      <c r="A56" s="16" t="s">
        <v>4</v>
      </c>
      <c r="B56" s="3"/>
      <c r="C56" s="3"/>
      <c r="D56" s="3"/>
      <c r="E56" s="3"/>
      <c r="F56" s="3"/>
      <c r="G56" s="3"/>
      <c r="H56" s="3"/>
      <c r="I56" s="3"/>
      <c r="J56" s="3"/>
      <c r="K56" s="4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13"/>
      <c r="Z56" s="2"/>
      <c r="AA56" s="2"/>
    </row>
    <row r="57" spans="1:27" ht="11.2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16"/>
      <c r="M57" s="16"/>
      <c r="N57" s="16"/>
      <c r="O57" s="16"/>
      <c r="P57" s="15"/>
      <c r="Q57" s="15"/>
      <c r="R57" s="15"/>
      <c r="S57" s="15"/>
      <c r="T57" s="16"/>
      <c r="U57" s="17" t="s">
        <v>3</v>
      </c>
      <c r="V57" s="17" t="s">
        <v>3</v>
      </c>
      <c r="W57" s="16"/>
      <c r="X57" s="2"/>
      <c r="Y57" s="3"/>
      <c r="Z57" s="3"/>
      <c r="AA57" s="2"/>
    </row>
    <row r="58" spans="1:27" ht="12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16"/>
      <c r="M58" s="16"/>
      <c r="N58" s="16"/>
      <c r="O58" s="18"/>
      <c r="P58" s="19" t="s">
        <v>2</v>
      </c>
      <c r="Q58" s="20"/>
      <c r="R58" s="20"/>
      <c r="S58" s="20"/>
      <c r="T58" s="16"/>
      <c r="U58" s="19" t="s">
        <v>1</v>
      </c>
      <c r="V58" s="21" t="s">
        <v>1</v>
      </c>
      <c r="W58" s="16"/>
      <c r="X58" s="2"/>
      <c r="Y58" s="3"/>
      <c r="Z58" s="3"/>
      <c r="AA58" s="2"/>
    </row>
    <row r="59" spans="1:27" ht="12.75" customHeight="1" x14ac:dyDescent="0.2">
      <c r="A59" s="2" t="s">
        <v>0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2"/>
    </row>
    <row r="60" spans="1:27" x14ac:dyDescent="0.2"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</sheetData>
  <mergeCells count="51">
    <mergeCell ref="R5:R6"/>
    <mergeCell ref="S5:S6"/>
    <mergeCell ref="A2:Z2"/>
    <mergeCell ref="V5:V6"/>
    <mergeCell ref="X5:X6"/>
    <mergeCell ref="Z5:Z6"/>
    <mergeCell ref="Y5:Y6"/>
    <mergeCell ref="T5:T6"/>
    <mergeCell ref="U5:U6"/>
    <mergeCell ref="W5:W6"/>
    <mergeCell ref="Q5:Q6"/>
    <mergeCell ref="L5:L6"/>
    <mergeCell ref="M5:M6"/>
    <mergeCell ref="N5:N6"/>
    <mergeCell ref="L54:N54"/>
    <mergeCell ref="B8:K8"/>
    <mergeCell ref="B17:K17"/>
    <mergeCell ref="B20:K20"/>
    <mergeCell ref="B26:K26"/>
    <mergeCell ref="B30:K30"/>
    <mergeCell ref="B37:K37"/>
    <mergeCell ref="B39:K39"/>
    <mergeCell ref="B43:K43"/>
    <mergeCell ref="B46:K46"/>
    <mergeCell ref="B48:K48"/>
    <mergeCell ref="B50:K50"/>
    <mergeCell ref="B11:K11"/>
    <mergeCell ref="B12:K12"/>
    <mergeCell ref="B13:K13"/>
    <mergeCell ref="B15:K15"/>
    <mergeCell ref="B16:K16"/>
    <mergeCell ref="B18:K18"/>
    <mergeCell ref="B21:K21"/>
    <mergeCell ref="B23:K23"/>
    <mergeCell ref="B24:K24"/>
    <mergeCell ref="B25:K25"/>
    <mergeCell ref="B27:K27"/>
    <mergeCell ref="B28:K28"/>
    <mergeCell ref="B31:K31"/>
    <mergeCell ref="B35:K35"/>
    <mergeCell ref="B52:K52"/>
    <mergeCell ref="B32:K32"/>
    <mergeCell ref="B42:K42"/>
    <mergeCell ref="B44:K44"/>
    <mergeCell ref="B47:K47"/>
    <mergeCell ref="B49:K49"/>
    <mergeCell ref="B51:K51"/>
    <mergeCell ref="B36:K36"/>
    <mergeCell ref="B38:K38"/>
    <mergeCell ref="B40:K40"/>
    <mergeCell ref="B41:K41"/>
  </mergeCells>
  <conditionalFormatting sqref="T20:U20 T26:U26 T39:U39 T49:U49 T51:U51 T46:U46 T30:U30 T8:U8 T43:U43 T37:U37 T17:U17">
    <cfRule type="cellIs" dxfId="1" priority="2" operator="equal">
      <formula>0</formula>
    </cfRule>
  </conditionalFormatting>
  <conditionalFormatting sqref="Q20:R20 Q26:R26 Q39:R39 Q49:R49 Q51:R51 Q46:R46 Q30:R30 Q8:R8 Q37:R37 Q43:R43 Q17:R17">
    <cfRule type="cellIs" dxfId="0" priority="1" operator="equal">
      <formula>0</formula>
    </cfRule>
  </conditionalFormatting>
  <pageMargins left="0.78740157480314998" right="0.39370078740157499" top="0.78740157480314998" bottom="0.39370078740157499" header="0.499999992490753" footer="0.499999992490753"/>
  <pageSetup paperSize="9" scale="86" fitToHeight="0" orientation="landscape" r:id="rId1"/>
  <headerFooter alignWithMargins="0">
    <oddHeader>&amp;CСтраница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об исполнении бюджета</vt:lpstr>
      <vt:lpstr>'Сведения об исполнении бюджета'!Заголовки_для_печати</vt:lpstr>
    </vt:vector>
  </TitlesOfParts>
  <Company>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User</cp:lastModifiedBy>
  <cp:lastPrinted>2022-01-25T12:03:39Z</cp:lastPrinted>
  <dcterms:created xsi:type="dcterms:W3CDTF">2016-09-30T05:58:50Z</dcterms:created>
  <dcterms:modified xsi:type="dcterms:W3CDTF">2025-01-16T11:14:51Z</dcterms:modified>
</cp:coreProperties>
</file>