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410" yWindow="-285" windowWidth="13185" windowHeight="12015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45621"/>
</workbook>
</file>

<file path=xl/calcChain.xml><?xml version="1.0" encoding="utf-8"?>
<calcChain xmlns="http://schemas.openxmlformats.org/spreadsheetml/2006/main">
  <c r="U36" i="2" l="1"/>
  <c r="T36" i="2"/>
  <c r="R36" i="2"/>
  <c r="Q36" i="2"/>
  <c r="S21" i="2" l="1"/>
  <c r="W21" i="2"/>
  <c r="R8" i="2" l="1"/>
  <c r="Q8" i="2"/>
  <c r="S14" i="2"/>
  <c r="Y44" i="2" l="1"/>
  <c r="U42" i="2"/>
  <c r="T42" i="2"/>
  <c r="W44" i="2"/>
  <c r="T8" i="2"/>
  <c r="T50" i="2" l="1"/>
  <c r="U8" i="2"/>
  <c r="Y14" i="2"/>
  <c r="W14" i="2"/>
  <c r="S12" i="2"/>
  <c r="S33" i="2" l="1"/>
  <c r="Y33" i="2"/>
  <c r="Y28" i="2" l="1"/>
  <c r="W28" i="2"/>
  <c r="U25" i="2"/>
  <c r="T25" i="2"/>
  <c r="R25" i="2"/>
  <c r="Q25" i="2"/>
  <c r="S28" i="2"/>
  <c r="W33" i="2" l="1"/>
  <c r="U29" i="2"/>
  <c r="T29" i="2"/>
  <c r="R29" i="2"/>
  <c r="Q29" i="2"/>
  <c r="R50" i="2"/>
  <c r="Q50" i="2"/>
  <c r="R48" i="2"/>
  <c r="Q48" i="2"/>
  <c r="R45" i="2"/>
  <c r="Q45" i="2"/>
  <c r="R42" i="2"/>
  <c r="Q42" i="2"/>
  <c r="R38" i="2"/>
  <c r="Q38" i="2"/>
  <c r="R19" i="2"/>
  <c r="Q19" i="2"/>
  <c r="R17" i="2"/>
  <c r="Q17" i="2"/>
  <c r="Q53" i="2" l="1"/>
  <c r="R53" i="2"/>
  <c r="U19" i="2"/>
  <c r="T19" i="2"/>
  <c r="W11" i="2" l="1"/>
  <c r="S9" i="2"/>
  <c r="S10" i="2"/>
  <c r="S11" i="2"/>
  <c r="S13" i="2"/>
  <c r="S15" i="2"/>
  <c r="S16" i="2"/>
  <c r="T48" i="2" l="1"/>
  <c r="U45" i="2"/>
  <c r="T45" i="2"/>
  <c r="Y47" i="2"/>
  <c r="W47" i="2"/>
  <c r="S47" i="2"/>
  <c r="S22" i="2"/>
  <c r="S52" i="2"/>
  <c r="S51" i="2"/>
  <c r="S49" i="2"/>
  <c r="S46" i="2"/>
  <c r="S43" i="2"/>
  <c r="S41" i="2"/>
  <c r="S40" i="2"/>
  <c r="S39" i="2"/>
  <c r="S37" i="2"/>
  <c r="S35" i="2"/>
  <c r="S34" i="2"/>
  <c r="S32" i="2"/>
  <c r="S31" i="2"/>
  <c r="S30" i="2"/>
  <c r="S27" i="2"/>
  <c r="S26" i="2"/>
  <c r="S24" i="2"/>
  <c r="S23" i="2"/>
  <c r="S20" i="2"/>
  <c r="S18" i="2"/>
  <c r="Y52" i="2" l="1"/>
  <c r="Y51" i="2"/>
  <c r="Y49" i="2"/>
  <c r="Y46" i="2"/>
  <c r="Y43" i="2"/>
  <c r="Y41" i="2"/>
  <c r="Y40" i="2"/>
  <c r="Y39" i="2"/>
  <c r="Y37" i="2"/>
  <c r="Y35" i="2"/>
  <c r="Y34" i="2"/>
  <c r="Y32" i="2"/>
  <c r="Y31" i="2"/>
  <c r="Y30" i="2"/>
  <c r="Y27" i="2"/>
  <c r="Y26" i="2"/>
  <c r="Y24" i="2"/>
  <c r="Y23" i="2"/>
  <c r="Y22" i="2"/>
  <c r="Y20" i="2"/>
  <c r="Y18" i="2"/>
  <c r="Y16" i="2"/>
  <c r="Y15" i="2"/>
  <c r="Y13" i="2"/>
  <c r="Y12" i="2"/>
  <c r="Y11" i="2"/>
  <c r="Y10" i="2"/>
  <c r="Y9" i="2"/>
  <c r="W46" i="2"/>
  <c r="W52" i="2"/>
  <c r="W51" i="2"/>
  <c r="W49" i="2"/>
  <c r="W43" i="2"/>
  <c r="W41" i="2"/>
  <c r="W40" i="2"/>
  <c r="W39" i="2"/>
  <c r="W37" i="2"/>
  <c r="W35" i="2"/>
  <c r="W34" i="2"/>
  <c r="W32" i="2"/>
  <c r="W31" i="2"/>
  <c r="W30" i="2"/>
  <c r="W27" i="2"/>
  <c r="W26" i="2"/>
  <c r="W24" i="2"/>
  <c r="W23" i="2"/>
  <c r="W22" i="2"/>
  <c r="W20" i="2"/>
  <c r="W18" i="2"/>
  <c r="W16" i="2"/>
  <c r="W15" i="2"/>
  <c r="W13" i="2"/>
  <c r="W12" i="2"/>
  <c r="W10" i="2"/>
  <c r="W9" i="2"/>
  <c r="W29" i="2" l="1"/>
  <c r="Y8" i="2" l="1"/>
  <c r="W8" i="2"/>
  <c r="Y29" i="2"/>
  <c r="U50" i="2"/>
  <c r="U48" i="2"/>
  <c r="U38" i="2"/>
  <c r="U17" i="2"/>
  <c r="T38" i="2"/>
  <c r="T17" i="2"/>
  <c r="T53" i="2" l="1"/>
  <c r="S38" i="2"/>
  <c r="S48" i="2"/>
  <c r="Y17" i="2"/>
  <c r="W17" i="2"/>
  <c r="Y38" i="2"/>
  <c r="W38" i="2"/>
  <c r="Y45" i="2"/>
  <c r="W45" i="2"/>
  <c r="Y50" i="2"/>
  <c r="W50" i="2"/>
  <c r="Y19" i="2"/>
  <c r="W19" i="2"/>
  <c r="Y36" i="2"/>
  <c r="W36" i="2"/>
  <c r="Y42" i="2"/>
  <c r="W42" i="2"/>
  <c r="W48" i="2"/>
  <c r="Y48" i="2"/>
  <c r="Y25" i="2"/>
  <c r="W25" i="2"/>
  <c r="S17" i="2"/>
  <c r="S25" i="2"/>
  <c r="S36" i="2"/>
  <c r="S42" i="2"/>
  <c r="S8" i="2"/>
  <c r="S19" i="2"/>
  <c r="S29" i="2"/>
  <c r="S45" i="2"/>
  <c r="S50" i="2"/>
  <c r="U53" i="2"/>
  <c r="Y53" i="2" l="1"/>
  <c r="W53" i="2"/>
  <c r="S53" i="2"/>
</calcChain>
</file>

<file path=xl/sharedStrings.xml><?xml version="1.0" encoding="utf-8"?>
<sst xmlns="http://schemas.openxmlformats.org/spreadsheetml/2006/main" count="106" uniqueCount="65">
  <si>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</si>
  <si>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</si>
  <si>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</si>
  <si>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</si>
  <si>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</si>
  <si>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</si>
  <si>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</si>
  <si>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</si>
  <si>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</si>
  <si>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</si>
  <si>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</si>
  <si>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</si>
  <si>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</si>
  <si>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</si>
  <si>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</si>
  <si>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</si>
  <si>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</si>
  <si>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</si>
  <si>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</si>
  <si>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</si>
  <si>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</si>
  <si>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</si>
  <si>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</si>
  <si>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</si>
  <si>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</si>
  <si>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</si>
  <si>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</si>
  <si>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</si>
  <si>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</si>
  <si>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</si>
  <si>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</si>
  <si>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</si>
  <si>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</si>
  <si>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</si>
  <si>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</si>
  <si>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</si>
  <si>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</si>
  <si>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</si>
  <si>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</si>
  <si>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</si>
  <si>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</si>
  <si>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</si>
  <si>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</si>
  <si>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</si>
  <si>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</si>
  <si>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</si>
  <si>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</si>
  <si>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</si>
  <si>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</si>
  <si>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</si>
  <si>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</si>
  <si>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</si>
  <si>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</si>
  <si>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</si>
  <si>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</si>
  <si>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</si>
  <si>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Обеспечение проведения выборов и референдумов</t>
  </si>
  <si>
    <t>Массовый спорт</t>
  </si>
  <si>
    <t>Утвержденные бюджетные назначения на 31 марта  2024 года</t>
  </si>
  <si>
    <t>Сведения об исполнении бюджета Лысогорского муниципального района на 31 марта 2025 года</t>
  </si>
  <si>
    <t>Кассовое исполнение на 31 марта 2024 года</t>
  </si>
  <si>
    <t>% исполнения на 31 марта  2024 года</t>
  </si>
  <si>
    <t>Утвержденные бюджетные назначения на 31 марта  2025 года</t>
  </si>
  <si>
    <t>Кассовое исполнение на 31 марта  2025 года</t>
  </si>
  <si>
    <t>% исполнения к исполнению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</si>
</sst>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0" fontId="9" fillId="2" borderId="5" xfId="1" applyNumberFormat="1" applyFont="1" applyFill="1" applyBorder="1" applyAlignment="1" applyProtection="1">
      <protection hidden="1"/>
    </xf>
    <xf numFmtId="10" fontId="4" fillId="2" borderId="35" xfId="1" applyNumberFormat="1" applyFont="1" applyFill="1" applyBorder="1" applyAlignment="1" applyProtection="1">
      <protection hidden="1"/>
    </xf>
    <xf numFmtId="10" fontId="4" fillId="2" borderId="5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showGridLines="0" showZeros="0" tabSelected="1" zoomScale="106" zoomScaleNormal="106" workbookViewId="0">
      <pane xSplit="16" ySplit="6" topLeftCell="Q34" activePane="bottomRight" state="frozen"/>
      <selection pane="topRight" activeCell="Q1" sqref="Q1"/>
      <selection pane="bottomLeft" activeCell="A7" sqref="A7"/>
      <selection pane="bottomRight" activeCell="U53" sqref="U53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 x14ac:dyDescent="0.2">
      <c r="A2" s="137" t="s">
        <v>59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2"/>
    </row>
    <row r="3" spans="1:27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52</v>
      </c>
      <c r="Z4" s="9"/>
      <c r="AA4" s="2"/>
    </row>
    <row r="5" spans="1:27" ht="17.25" customHeight="1" thickBo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41" t="s">
        <v>45</v>
      </c>
      <c r="M5" s="141" t="s">
        <v>44</v>
      </c>
      <c r="N5" s="138" t="s">
        <v>43</v>
      </c>
      <c r="O5" s="39" t="s">
        <v>42</v>
      </c>
      <c r="P5" s="39"/>
      <c r="Q5" s="140" t="s">
        <v>58</v>
      </c>
      <c r="R5" s="135" t="s">
        <v>60</v>
      </c>
      <c r="S5" s="135" t="s">
        <v>61</v>
      </c>
      <c r="T5" s="140" t="s">
        <v>62</v>
      </c>
      <c r="U5" s="135" t="s">
        <v>63</v>
      </c>
      <c r="V5" s="138"/>
      <c r="W5" s="139" t="s">
        <v>46</v>
      </c>
      <c r="X5" s="138"/>
      <c r="Y5" s="139" t="s">
        <v>64</v>
      </c>
      <c r="Z5" s="138"/>
      <c r="AA5" s="8" t="s">
        <v>5</v>
      </c>
    </row>
    <row r="6" spans="1:27" ht="48" customHeight="1" thickBo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41"/>
      <c r="M6" s="141"/>
      <c r="N6" s="138"/>
      <c r="O6" s="39"/>
      <c r="P6" s="39"/>
      <c r="Q6" s="141"/>
      <c r="R6" s="136"/>
      <c r="S6" s="136"/>
      <c r="T6" s="141"/>
      <c r="U6" s="136"/>
      <c r="V6" s="138"/>
      <c r="W6" s="136"/>
      <c r="X6" s="138"/>
      <c r="Y6" s="136"/>
      <c r="Z6" s="138"/>
      <c r="AA6" s="5" t="s">
        <v>5</v>
      </c>
    </row>
    <row r="7" spans="1:27" ht="13.5" thickBo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 x14ac:dyDescent="0.25">
      <c r="A8" s="7"/>
      <c r="B8" s="144">
        <v>1</v>
      </c>
      <c r="C8" s="144"/>
      <c r="D8" s="144"/>
      <c r="E8" s="144"/>
      <c r="F8" s="144"/>
      <c r="G8" s="144"/>
      <c r="H8" s="144"/>
      <c r="I8" s="144"/>
      <c r="J8" s="144"/>
      <c r="K8" s="145"/>
      <c r="L8" s="43" t="s">
        <v>41</v>
      </c>
      <c r="M8" s="44">
        <v>1</v>
      </c>
      <c r="N8" s="45">
        <v>0</v>
      </c>
      <c r="O8" s="46"/>
      <c r="P8" s="47"/>
      <c r="Q8" s="88">
        <f>Q11+Q12+Q13+Q15+Q16+Q9+Q10+Q14</f>
        <v>85028701.479999989</v>
      </c>
      <c r="R8" s="88">
        <f>R11+R12+R13+R15+R16+R9+R10+R14</f>
        <v>32729740.189999998</v>
      </c>
      <c r="S8" s="87">
        <f t="shared" ref="S8:S53" si="0">R8/Q8</f>
        <v>0.38492579117768272</v>
      </c>
      <c r="T8" s="88">
        <f>T9+T10+T11+T12+T13+T14+T15+T16</f>
        <v>80043832.230000004</v>
      </c>
      <c r="U8" s="88">
        <f>U9+U10+U11+U12+U13+U14+U15+U16</f>
        <v>16837147.32</v>
      </c>
      <c r="V8" s="89"/>
      <c r="W8" s="87">
        <f t="shared" ref="W8:W53" si="1">IFERROR(U8/T8,0)</f>
        <v>0.210349090628491</v>
      </c>
      <c r="X8" s="89"/>
      <c r="Y8" s="87">
        <f t="shared" ref="Y8:Y53" si="2">IFERROR(U8/R8,0)</f>
        <v>0.51442960507044588</v>
      </c>
      <c r="Z8" s="89"/>
      <c r="AA8" s="14" t="s">
        <v>5</v>
      </c>
    </row>
    <row r="9" spans="1:27" s="31" customFormat="1" ht="22.5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47</v>
      </c>
      <c r="M9" s="26">
        <v>1</v>
      </c>
      <c r="N9" s="27">
        <v>2</v>
      </c>
      <c r="O9" s="28"/>
      <c r="P9" s="29"/>
      <c r="Q9" s="61">
        <v>3104223</v>
      </c>
      <c r="R9" s="61">
        <v>583838.32999999996</v>
      </c>
      <c r="S9" s="97">
        <f t="shared" si="0"/>
        <v>0.18807873338996584</v>
      </c>
      <c r="T9" s="128">
        <v>4036765</v>
      </c>
      <c r="U9" s="61">
        <v>721814.45</v>
      </c>
      <c r="V9" s="61"/>
      <c r="W9" s="91">
        <f t="shared" si="1"/>
        <v>0.17881012394826054</v>
      </c>
      <c r="X9" s="61"/>
      <c r="Y9" s="91">
        <f t="shared" si="2"/>
        <v>1.2363259020694992</v>
      </c>
      <c r="Z9" s="61"/>
      <c r="AA9" s="30"/>
    </row>
    <row r="10" spans="1:27" s="31" customFormat="1" ht="33.75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48</v>
      </c>
      <c r="M10" s="33">
        <v>1</v>
      </c>
      <c r="N10" s="34">
        <v>3</v>
      </c>
      <c r="O10" s="35"/>
      <c r="P10" s="36"/>
      <c r="Q10" s="61"/>
      <c r="R10" s="61"/>
      <c r="S10" s="97">
        <f>IFERROR(R10/Q10,0)</f>
        <v>0</v>
      </c>
      <c r="T10" s="61"/>
      <c r="U10" s="61"/>
      <c r="V10" s="61"/>
      <c r="W10" s="91">
        <f t="shared" si="1"/>
        <v>0</v>
      </c>
      <c r="X10" s="61"/>
      <c r="Y10" s="91">
        <f t="shared" si="2"/>
        <v>0</v>
      </c>
      <c r="Z10" s="61"/>
      <c r="AA10" s="30"/>
    </row>
    <row r="11" spans="1:27" ht="33.75" x14ac:dyDescent="0.2">
      <c r="A11" s="7"/>
      <c r="B11" s="148">
        <v>4</v>
      </c>
      <c r="C11" s="148"/>
      <c r="D11" s="148"/>
      <c r="E11" s="148"/>
      <c r="F11" s="148"/>
      <c r="G11" s="148"/>
      <c r="H11" s="148"/>
      <c r="I11" s="148"/>
      <c r="J11" s="148"/>
      <c r="K11" s="149"/>
      <c r="L11" s="51" t="s">
        <v>40</v>
      </c>
      <c r="M11" s="52">
        <v>1</v>
      </c>
      <c r="N11" s="53">
        <v>4</v>
      </c>
      <c r="O11" s="54"/>
      <c r="P11" s="55"/>
      <c r="Q11" s="129">
        <v>24560392.73</v>
      </c>
      <c r="R11" s="61">
        <v>5132680.21</v>
      </c>
      <c r="S11" s="97">
        <f t="shared" si="0"/>
        <v>0.20898200881497059</v>
      </c>
      <c r="T11" s="129">
        <v>31166645.23</v>
      </c>
      <c r="U11" s="61">
        <v>6077303.1500000004</v>
      </c>
      <c r="V11" s="61"/>
      <c r="W11" s="91">
        <f t="shared" si="1"/>
        <v>0.19499381807542718</v>
      </c>
      <c r="X11" s="61"/>
      <c r="Y11" s="91">
        <f t="shared" si="2"/>
        <v>1.1840408716988819</v>
      </c>
      <c r="Z11" s="61"/>
      <c r="AA11" s="14" t="s">
        <v>5</v>
      </c>
    </row>
    <row r="12" spans="1:27" x14ac:dyDescent="0.2">
      <c r="A12" s="7"/>
      <c r="B12" s="148">
        <v>5</v>
      </c>
      <c r="C12" s="148"/>
      <c r="D12" s="148"/>
      <c r="E12" s="148"/>
      <c r="F12" s="148"/>
      <c r="G12" s="148"/>
      <c r="H12" s="148"/>
      <c r="I12" s="148"/>
      <c r="J12" s="148"/>
      <c r="K12" s="149"/>
      <c r="L12" s="56" t="s">
        <v>39</v>
      </c>
      <c r="M12" s="57">
        <v>1</v>
      </c>
      <c r="N12" s="58">
        <v>5</v>
      </c>
      <c r="O12" s="59"/>
      <c r="P12" s="60"/>
      <c r="Q12" s="60">
        <v>2100</v>
      </c>
      <c r="R12" s="61">
        <v>0</v>
      </c>
      <c r="S12" s="97">
        <f t="shared" si="0"/>
        <v>0</v>
      </c>
      <c r="T12" s="60">
        <v>2900</v>
      </c>
      <c r="U12" s="61"/>
      <c r="V12" s="61"/>
      <c r="W12" s="91">
        <f t="shared" si="1"/>
        <v>0</v>
      </c>
      <c r="X12" s="61"/>
      <c r="Y12" s="91">
        <f t="shared" si="2"/>
        <v>0</v>
      </c>
      <c r="Z12" s="61"/>
      <c r="AA12" s="14" t="s">
        <v>5</v>
      </c>
    </row>
    <row r="13" spans="1:27" ht="33.75" x14ac:dyDescent="0.2">
      <c r="A13" s="7"/>
      <c r="B13" s="148">
        <v>6</v>
      </c>
      <c r="C13" s="148"/>
      <c r="D13" s="148"/>
      <c r="E13" s="148"/>
      <c r="F13" s="148"/>
      <c r="G13" s="148"/>
      <c r="H13" s="148"/>
      <c r="I13" s="148"/>
      <c r="J13" s="148"/>
      <c r="K13" s="149"/>
      <c r="L13" s="56" t="s">
        <v>38</v>
      </c>
      <c r="M13" s="57">
        <v>1</v>
      </c>
      <c r="N13" s="58">
        <v>6</v>
      </c>
      <c r="O13" s="59"/>
      <c r="P13" s="60"/>
      <c r="Q13" s="60">
        <v>12511133.789999999</v>
      </c>
      <c r="R13" s="61">
        <v>2078577.7</v>
      </c>
      <c r="S13" s="97">
        <f t="shared" si="0"/>
        <v>0.16613823614142648</v>
      </c>
      <c r="T13" s="60">
        <v>13311546</v>
      </c>
      <c r="U13" s="61">
        <v>2995710.54</v>
      </c>
      <c r="V13" s="61"/>
      <c r="W13" s="91">
        <f t="shared" si="1"/>
        <v>0.22504602696035458</v>
      </c>
      <c r="X13" s="61"/>
      <c r="Y13" s="91">
        <f t="shared" si="2"/>
        <v>1.4412309628838991</v>
      </c>
      <c r="Z13" s="61"/>
      <c r="AA13" s="14" t="s">
        <v>5</v>
      </c>
    </row>
    <row r="14" spans="1:27" x14ac:dyDescent="0.2">
      <c r="A14" s="7"/>
      <c r="B14" s="124"/>
      <c r="C14" s="124"/>
      <c r="D14" s="124"/>
      <c r="E14" s="124"/>
      <c r="F14" s="124"/>
      <c r="G14" s="124"/>
      <c r="H14" s="124"/>
      <c r="I14" s="124"/>
      <c r="J14" s="124"/>
      <c r="K14" s="125"/>
      <c r="L14" s="56" t="s">
        <v>56</v>
      </c>
      <c r="M14" s="57">
        <v>1</v>
      </c>
      <c r="N14" s="58">
        <v>7</v>
      </c>
      <c r="O14" s="59"/>
      <c r="P14" s="60"/>
      <c r="Q14" s="60"/>
      <c r="R14" s="61"/>
      <c r="S14" s="97" t="e">
        <f t="shared" si="0"/>
        <v>#DIV/0!</v>
      </c>
      <c r="T14" s="60"/>
      <c r="U14" s="61"/>
      <c r="V14" s="61"/>
      <c r="W14" s="91">
        <f t="shared" si="1"/>
        <v>0</v>
      </c>
      <c r="X14" s="61"/>
      <c r="Y14" s="91">
        <f t="shared" si="2"/>
        <v>0</v>
      </c>
      <c r="Z14" s="61"/>
      <c r="AA14" s="14"/>
    </row>
    <row r="15" spans="1:27" x14ac:dyDescent="0.2">
      <c r="A15" s="7"/>
      <c r="B15" s="148">
        <v>11</v>
      </c>
      <c r="C15" s="148"/>
      <c r="D15" s="148"/>
      <c r="E15" s="148"/>
      <c r="F15" s="148"/>
      <c r="G15" s="148"/>
      <c r="H15" s="148"/>
      <c r="I15" s="148"/>
      <c r="J15" s="148"/>
      <c r="K15" s="149"/>
      <c r="L15" s="56" t="s">
        <v>37</v>
      </c>
      <c r="M15" s="57">
        <v>1</v>
      </c>
      <c r="N15" s="58">
        <v>11</v>
      </c>
      <c r="O15" s="59"/>
      <c r="P15" s="60"/>
      <c r="Q15" s="60">
        <v>150000</v>
      </c>
      <c r="R15" s="61"/>
      <c r="S15" s="97">
        <f t="shared" si="0"/>
        <v>0</v>
      </c>
      <c r="T15" s="60">
        <v>100000</v>
      </c>
      <c r="U15" s="61"/>
      <c r="V15" s="61"/>
      <c r="W15" s="91">
        <f t="shared" si="1"/>
        <v>0</v>
      </c>
      <c r="X15" s="61"/>
      <c r="Y15" s="91">
        <f t="shared" si="2"/>
        <v>0</v>
      </c>
      <c r="Z15" s="61"/>
      <c r="AA15" s="14" t="s">
        <v>5</v>
      </c>
    </row>
    <row r="16" spans="1:27" ht="13.5" thickBot="1" x14ac:dyDescent="0.25">
      <c r="A16" s="7"/>
      <c r="B16" s="148">
        <v>13</v>
      </c>
      <c r="C16" s="148"/>
      <c r="D16" s="148"/>
      <c r="E16" s="148"/>
      <c r="F16" s="148"/>
      <c r="G16" s="148"/>
      <c r="H16" s="148"/>
      <c r="I16" s="148"/>
      <c r="J16" s="148"/>
      <c r="K16" s="149"/>
      <c r="L16" s="92" t="s">
        <v>36</v>
      </c>
      <c r="M16" s="82">
        <v>1</v>
      </c>
      <c r="N16" s="83">
        <v>13</v>
      </c>
      <c r="O16" s="93"/>
      <c r="P16" s="94"/>
      <c r="Q16" s="95">
        <v>44700851.960000001</v>
      </c>
      <c r="R16" s="96">
        <v>24934643.949999999</v>
      </c>
      <c r="S16" s="98">
        <f t="shared" si="0"/>
        <v>0.55781138069387259</v>
      </c>
      <c r="T16" s="95">
        <v>31425976</v>
      </c>
      <c r="U16" s="96">
        <v>7042319.1799999997</v>
      </c>
      <c r="V16" s="96"/>
      <c r="W16" s="86">
        <f t="shared" si="1"/>
        <v>0.2240922980403218</v>
      </c>
      <c r="X16" s="96"/>
      <c r="Y16" s="86">
        <f t="shared" si="2"/>
        <v>0.2824311104711002</v>
      </c>
      <c r="Z16" s="96"/>
      <c r="AA16" s="14" t="s">
        <v>5</v>
      </c>
    </row>
    <row r="17" spans="1:27" ht="23.25" thickBot="1" x14ac:dyDescent="0.25">
      <c r="A17" s="7"/>
      <c r="B17" s="146">
        <v>3</v>
      </c>
      <c r="C17" s="146"/>
      <c r="D17" s="146"/>
      <c r="E17" s="146"/>
      <c r="F17" s="146"/>
      <c r="G17" s="146"/>
      <c r="H17" s="146"/>
      <c r="I17" s="146"/>
      <c r="J17" s="146"/>
      <c r="K17" s="147"/>
      <c r="L17" s="43" t="s">
        <v>35</v>
      </c>
      <c r="M17" s="44">
        <v>3</v>
      </c>
      <c r="N17" s="45">
        <v>0</v>
      </c>
      <c r="O17" s="46"/>
      <c r="P17" s="47"/>
      <c r="Q17" s="48">
        <f>Q18</f>
        <v>2690475.14</v>
      </c>
      <c r="R17" s="68">
        <f>R18</f>
        <v>632185.4</v>
      </c>
      <c r="S17" s="49">
        <f t="shared" si="0"/>
        <v>0.23497165634468564</v>
      </c>
      <c r="T17" s="48">
        <f>T18</f>
        <v>3914249</v>
      </c>
      <c r="U17" s="68">
        <f>U18</f>
        <v>615118.51</v>
      </c>
      <c r="V17" s="69"/>
      <c r="W17" s="49">
        <f t="shared" si="1"/>
        <v>0.15714853858300787</v>
      </c>
      <c r="X17" s="69"/>
      <c r="Y17" s="49">
        <f t="shared" si="2"/>
        <v>0.97300334680301059</v>
      </c>
      <c r="Z17" s="69"/>
      <c r="AA17" s="14" t="s">
        <v>5</v>
      </c>
    </row>
    <row r="18" spans="1:27" ht="34.5" thickBot="1" x14ac:dyDescent="0.25">
      <c r="A18" s="7"/>
      <c r="B18" s="148">
        <v>9</v>
      </c>
      <c r="C18" s="148"/>
      <c r="D18" s="148"/>
      <c r="E18" s="148"/>
      <c r="F18" s="148"/>
      <c r="G18" s="148"/>
      <c r="H18" s="148"/>
      <c r="I18" s="148"/>
      <c r="J18" s="148"/>
      <c r="K18" s="149"/>
      <c r="L18" s="70" t="s">
        <v>34</v>
      </c>
      <c r="M18" s="71">
        <v>3</v>
      </c>
      <c r="N18" s="72">
        <v>9</v>
      </c>
      <c r="O18" s="73"/>
      <c r="P18" s="74"/>
      <c r="Q18" s="74">
        <v>2690475.14</v>
      </c>
      <c r="R18" s="75">
        <v>632185.4</v>
      </c>
      <c r="S18" s="99">
        <f t="shared" si="0"/>
        <v>0.23497165634468564</v>
      </c>
      <c r="T18" s="74">
        <v>3914249</v>
      </c>
      <c r="U18" s="75">
        <v>615118.51</v>
      </c>
      <c r="V18" s="75"/>
      <c r="W18" s="50">
        <f t="shared" si="1"/>
        <v>0.15714853858300787</v>
      </c>
      <c r="X18" s="75"/>
      <c r="Y18" s="50">
        <f t="shared" si="2"/>
        <v>0.97300334680301059</v>
      </c>
      <c r="Z18" s="75"/>
      <c r="AA18" s="14" t="s">
        <v>5</v>
      </c>
    </row>
    <row r="19" spans="1:27" ht="13.5" thickBot="1" x14ac:dyDescent="0.25">
      <c r="A19" s="7"/>
      <c r="B19" s="146">
        <v>4</v>
      </c>
      <c r="C19" s="146"/>
      <c r="D19" s="146"/>
      <c r="E19" s="146"/>
      <c r="F19" s="146"/>
      <c r="G19" s="146"/>
      <c r="H19" s="146"/>
      <c r="I19" s="146"/>
      <c r="J19" s="146"/>
      <c r="K19" s="147"/>
      <c r="L19" s="43" t="s">
        <v>33</v>
      </c>
      <c r="M19" s="44">
        <v>4</v>
      </c>
      <c r="N19" s="45">
        <v>0</v>
      </c>
      <c r="O19" s="46"/>
      <c r="P19" s="47"/>
      <c r="Q19" s="48">
        <f>Q20+Q22+Q23+Q24+Q21</f>
        <v>57668825.689999998</v>
      </c>
      <c r="R19" s="68">
        <f>R20+R22+R23+R24+R21</f>
        <v>1144572.26</v>
      </c>
      <c r="S19" s="49">
        <f t="shared" si="0"/>
        <v>1.9847330794503647E-2</v>
      </c>
      <c r="T19" s="48">
        <f>T20+T22+T23+T24+T21</f>
        <v>20848495.129999999</v>
      </c>
      <c r="U19" s="68">
        <f>U20+U22+U23+U24+U21</f>
        <v>4517893.3299999991</v>
      </c>
      <c r="V19" s="69"/>
      <c r="W19" s="49">
        <f t="shared" si="1"/>
        <v>0.21670117204281877</v>
      </c>
      <c r="X19" s="69"/>
      <c r="Y19" s="49">
        <f t="shared" si="2"/>
        <v>3.9472329427239474</v>
      </c>
      <c r="Z19" s="69"/>
      <c r="AA19" s="14" t="s">
        <v>5</v>
      </c>
    </row>
    <row r="20" spans="1:27" x14ac:dyDescent="0.2">
      <c r="A20" s="7"/>
      <c r="B20" s="148">
        <v>5</v>
      </c>
      <c r="C20" s="148"/>
      <c r="D20" s="148"/>
      <c r="E20" s="148"/>
      <c r="F20" s="148"/>
      <c r="G20" s="148"/>
      <c r="H20" s="148"/>
      <c r="I20" s="148"/>
      <c r="J20" s="148"/>
      <c r="K20" s="149"/>
      <c r="L20" s="70" t="s">
        <v>32</v>
      </c>
      <c r="M20" s="119">
        <v>4</v>
      </c>
      <c r="N20" s="119">
        <v>5</v>
      </c>
      <c r="O20" s="73"/>
      <c r="P20" s="74"/>
      <c r="Q20" s="74">
        <v>109700</v>
      </c>
      <c r="R20" s="75"/>
      <c r="S20" s="104">
        <f t="shared" si="0"/>
        <v>0</v>
      </c>
      <c r="T20" s="74">
        <v>134300</v>
      </c>
      <c r="U20" s="75"/>
      <c r="V20" s="75"/>
      <c r="W20" s="100">
        <f t="shared" si="1"/>
        <v>0</v>
      </c>
      <c r="X20" s="75"/>
      <c r="Y20" s="100">
        <f t="shared" si="2"/>
        <v>0</v>
      </c>
      <c r="Z20" s="75"/>
      <c r="AA20" s="14" t="s">
        <v>5</v>
      </c>
    </row>
    <row r="21" spans="1:27" x14ac:dyDescent="0.2">
      <c r="A21" s="7"/>
      <c r="B21" s="116"/>
      <c r="C21" s="116"/>
      <c r="D21" s="116"/>
      <c r="E21" s="116"/>
      <c r="F21" s="116"/>
      <c r="G21" s="116"/>
      <c r="H21" s="116"/>
      <c r="I21" s="116"/>
      <c r="J21" s="116"/>
      <c r="K21" s="117"/>
      <c r="L21" s="118" t="s">
        <v>53</v>
      </c>
      <c r="M21" s="58">
        <v>4</v>
      </c>
      <c r="N21" s="58">
        <v>6</v>
      </c>
      <c r="O21" s="59"/>
      <c r="P21" s="60"/>
      <c r="Q21" s="60"/>
      <c r="R21" s="61"/>
      <c r="S21" s="97">
        <f>IFERROR(R21/Q21,0)</f>
        <v>0</v>
      </c>
      <c r="T21" s="60"/>
      <c r="U21" s="61"/>
      <c r="V21" s="61"/>
      <c r="W21" s="91">
        <f t="shared" si="1"/>
        <v>0</v>
      </c>
      <c r="X21" s="61"/>
      <c r="Y21" s="91"/>
      <c r="Z21" s="75"/>
      <c r="AA21" s="14"/>
    </row>
    <row r="22" spans="1:27" x14ac:dyDescent="0.2">
      <c r="A22" s="7"/>
      <c r="B22" s="148">
        <v>6</v>
      </c>
      <c r="C22" s="148"/>
      <c r="D22" s="148"/>
      <c r="E22" s="148"/>
      <c r="F22" s="148"/>
      <c r="G22" s="148"/>
      <c r="H22" s="148"/>
      <c r="I22" s="148"/>
      <c r="J22" s="148"/>
      <c r="K22" s="149"/>
      <c r="L22" s="118" t="s">
        <v>50</v>
      </c>
      <c r="M22" s="58">
        <v>4</v>
      </c>
      <c r="N22" s="58">
        <v>8</v>
      </c>
      <c r="O22" s="59"/>
      <c r="P22" s="60"/>
      <c r="Q22" s="60"/>
      <c r="R22" s="61"/>
      <c r="S22" s="97">
        <f>IFERROR(R22/Q22,0)</f>
        <v>0</v>
      </c>
      <c r="T22" s="60">
        <v>617813.38</v>
      </c>
      <c r="U22" s="61">
        <v>11974.64</v>
      </c>
      <c r="V22" s="61"/>
      <c r="W22" s="91">
        <f t="shared" si="1"/>
        <v>1.9382293080153101E-2</v>
      </c>
      <c r="X22" s="61"/>
      <c r="Y22" s="91">
        <f t="shared" si="2"/>
        <v>0</v>
      </c>
      <c r="Z22" s="61"/>
      <c r="AA22" s="14" t="s">
        <v>5</v>
      </c>
    </row>
    <row r="23" spans="1:27" x14ac:dyDescent="0.2">
      <c r="A23" s="7"/>
      <c r="B23" s="148">
        <v>9</v>
      </c>
      <c r="C23" s="148"/>
      <c r="D23" s="148"/>
      <c r="E23" s="148"/>
      <c r="F23" s="148"/>
      <c r="G23" s="148"/>
      <c r="H23" s="148"/>
      <c r="I23" s="148"/>
      <c r="J23" s="148"/>
      <c r="K23" s="149"/>
      <c r="L23" s="56" t="s">
        <v>31</v>
      </c>
      <c r="M23" s="58">
        <v>4</v>
      </c>
      <c r="N23" s="58">
        <v>9</v>
      </c>
      <c r="O23" s="59"/>
      <c r="P23" s="60"/>
      <c r="Q23" s="60">
        <v>46844725.689999998</v>
      </c>
      <c r="R23" s="61">
        <v>1098861.9099999999</v>
      </c>
      <c r="S23" s="97">
        <f t="shared" si="0"/>
        <v>2.3457537509597913E-2</v>
      </c>
      <c r="T23" s="60">
        <v>19896381.75</v>
      </c>
      <c r="U23" s="61">
        <v>4412073.8899999997</v>
      </c>
      <c r="V23" s="61"/>
      <c r="W23" s="91">
        <f t="shared" si="1"/>
        <v>0.22175257518870231</v>
      </c>
      <c r="X23" s="61"/>
      <c r="Y23" s="91">
        <f t="shared" si="2"/>
        <v>4.0151304270797779</v>
      </c>
      <c r="Z23" s="61"/>
      <c r="AA23" s="14" t="s">
        <v>5</v>
      </c>
    </row>
    <row r="24" spans="1:27" ht="13.5" thickBot="1" x14ac:dyDescent="0.25">
      <c r="A24" s="7"/>
      <c r="B24" s="148">
        <v>12</v>
      </c>
      <c r="C24" s="148"/>
      <c r="D24" s="148"/>
      <c r="E24" s="148"/>
      <c r="F24" s="148"/>
      <c r="G24" s="148"/>
      <c r="H24" s="148"/>
      <c r="I24" s="148"/>
      <c r="J24" s="148"/>
      <c r="K24" s="149"/>
      <c r="L24" s="101" t="s">
        <v>30</v>
      </c>
      <c r="M24" s="102">
        <v>4</v>
      </c>
      <c r="N24" s="102">
        <v>12</v>
      </c>
      <c r="O24" s="103"/>
      <c r="P24" s="95"/>
      <c r="Q24" s="95">
        <v>10714400</v>
      </c>
      <c r="R24" s="96">
        <v>45710.35</v>
      </c>
      <c r="S24" s="98">
        <f t="shared" si="0"/>
        <v>4.2662538266258496E-3</v>
      </c>
      <c r="T24" s="95">
        <v>200000</v>
      </c>
      <c r="U24" s="96">
        <v>93844.800000000003</v>
      </c>
      <c r="V24" s="96"/>
      <c r="W24" s="86">
        <f t="shared" si="1"/>
        <v>0.46922400000000003</v>
      </c>
      <c r="X24" s="96"/>
      <c r="Y24" s="86">
        <f t="shared" si="2"/>
        <v>2.0530317532025024</v>
      </c>
      <c r="Z24" s="96"/>
      <c r="AA24" s="14" t="s">
        <v>5</v>
      </c>
    </row>
    <row r="25" spans="1:27" ht="13.5" thickBot="1" x14ac:dyDescent="0.25">
      <c r="A25" s="7"/>
      <c r="B25" s="146">
        <v>5</v>
      </c>
      <c r="C25" s="146"/>
      <c r="D25" s="146"/>
      <c r="E25" s="146"/>
      <c r="F25" s="146"/>
      <c r="G25" s="146"/>
      <c r="H25" s="146"/>
      <c r="I25" s="146"/>
      <c r="J25" s="146"/>
      <c r="K25" s="147"/>
      <c r="L25" s="43" t="s">
        <v>29</v>
      </c>
      <c r="M25" s="44">
        <v>5</v>
      </c>
      <c r="N25" s="45">
        <v>0</v>
      </c>
      <c r="O25" s="46"/>
      <c r="P25" s="47"/>
      <c r="Q25" s="48">
        <f>Q26+Q27+Q28</f>
        <v>30610832.670000002</v>
      </c>
      <c r="R25" s="68">
        <f>R26+R27+R28</f>
        <v>8262146.0300000003</v>
      </c>
      <c r="S25" s="49">
        <f t="shared" si="0"/>
        <v>0.26990922197609074</v>
      </c>
      <c r="T25" s="48">
        <f>T26+T27+T28</f>
        <v>29286245.32</v>
      </c>
      <c r="U25" s="68">
        <f>U26+U27+U28</f>
        <v>8203331.7999999998</v>
      </c>
      <c r="V25" s="69"/>
      <c r="W25" s="49">
        <f t="shared" si="1"/>
        <v>0.28010868960377883</v>
      </c>
      <c r="X25" s="69"/>
      <c r="Y25" s="49">
        <f t="shared" si="2"/>
        <v>0.99288148263339271</v>
      </c>
      <c r="Z25" s="69"/>
      <c r="AA25" s="14" t="s">
        <v>5</v>
      </c>
    </row>
    <row r="26" spans="1:27" x14ac:dyDescent="0.2">
      <c r="A26" s="7"/>
      <c r="B26" s="148">
        <v>1</v>
      </c>
      <c r="C26" s="148"/>
      <c r="D26" s="148"/>
      <c r="E26" s="148"/>
      <c r="F26" s="148"/>
      <c r="G26" s="148"/>
      <c r="H26" s="148"/>
      <c r="I26" s="148"/>
      <c r="J26" s="148"/>
      <c r="K26" s="149"/>
      <c r="L26" s="51" t="s">
        <v>28</v>
      </c>
      <c r="M26" s="52">
        <v>5</v>
      </c>
      <c r="N26" s="53">
        <v>1</v>
      </c>
      <c r="O26" s="54"/>
      <c r="P26" s="55"/>
      <c r="Q26" s="80">
        <v>6500</v>
      </c>
      <c r="R26" s="29">
        <v>737.16</v>
      </c>
      <c r="S26" s="105">
        <f t="shared" si="0"/>
        <v>0.11340923076923076</v>
      </c>
      <c r="T26" s="55">
        <v>590054.86</v>
      </c>
      <c r="U26" s="36">
        <v>85078.03</v>
      </c>
      <c r="V26" s="36"/>
      <c r="W26" s="50">
        <f t="shared" si="1"/>
        <v>0.14418664393341324</v>
      </c>
      <c r="X26" s="36"/>
      <c r="Y26" s="50">
        <f t="shared" si="2"/>
        <v>115.41324814151609</v>
      </c>
      <c r="Z26" s="36"/>
      <c r="AA26" s="14" t="s">
        <v>5</v>
      </c>
    </row>
    <row r="27" spans="1:27" x14ac:dyDescent="0.2">
      <c r="A27" s="7"/>
      <c r="B27" s="148">
        <v>2</v>
      </c>
      <c r="C27" s="148"/>
      <c r="D27" s="148"/>
      <c r="E27" s="148"/>
      <c r="F27" s="148"/>
      <c r="G27" s="148"/>
      <c r="H27" s="148"/>
      <c r="I27" s="148"/>
      <c r="J27" s="148"/>
      <c r="K27" s="149"/>
      <c r="L27" s="62" t="s">
        <v>27</v>
      </c>
      <c r="M27" s="63">
        <v>5</v>
      </c>
      <c r="N27" s="64">
        <v>2</v>
      </c>
      <c r="O27" s="65"/>
      <c r="P27" s="66"/>
      <c r="Q27" s="60">
        <v>29939994.16</v>
      </c>
      <c r="R27" s="61">
        <v>8261408.8700000001</v>
      </c>
      <c r="S27" s="97">
        <f t="shared" si="0"/>
        <v>0.27593221380908911</v>
      </c>
      <c r="T27" s="60">
        <v>28446190.460000001</v>
      </c>
      <c r="U27" s="61">
        <v>8118253.7699999996</v>
      </c>
      <c r="V27" s="61"/>
      <c r="W27" s="91">
        <f t="shared" si="1"/>
        <v>0.28538984091439568</v>
      </c>
      <c r="X27" s="61"/>
      <c r="Y27" s="91">
        <f t="shared" si="2"/>
        <v>0.98267182967788391</v>
      </c>
      <c r="Z27" s="67"/>
      <c r="AA27" s="14" t="s">
        <v>5</v>
      </c>
    </row>
    <row r="28" spans="1:27" ht="13.5" thickBot="1" x14ac:dyDescent="0.25">
      <c r="A28" s="7"/>
      <c r="B28" s="122"/>
      <c r="C28" s="122"/>
      <c r="D28" s="122"/>
      <c r="E28" s="122"/>
      <c r="F28" s="122"/>
      <c r="G28" s="122"/>
      <c r="H28" s="122"/>
      <c r="I28" s="122"/>
      <c r="J28" s="122"/>
      <c r="K28" s="123"/>
      <c r="L28" s="70" t="s">
        <v>55</v>
      </c>
      <c r="M28" s="71">
        <v>5</v>
      </c>
      <c r="N28" s="72">
        <v>3</v>
      </c>
      <c r="O28" s="73"/>
      <c r="P28" s="74"/>
      <c r="Q28" s="94">
        <v>664338.51</v>
      </c>
      <c r="R28" s="130"/>
      <c r="S28" s="131">
        <f t="shared" si="0"/>
        <v>0</v>
      </c>
      <c r="T28" s="94">
        <v>250000</v>
      </c>
      <c r="U28" s="130"/>
      <c r="V28" s="130"/>
      <c r="W28" s="132">
        <f t="shared" si="1"/>
        <v>0</v>
      </c>
      <c r="X28" s="130"/>
      <c r="Y28" s="132">
        <f t="shared" si="2"/>
        <v>0</v>
      </c>
      <c r="Z28" s="75"/>
      <c r="AA28" s="14"/>
    </row>
    <row r="29" spans="1:27" ht="13.5" thickBot="1" x14ac:dyDescent="0.25">
      <c r="A29" s="7"/>
      <c r="B29" s="146">
        <v>7</v>
      </c>
      <c r="C29" s="146"/>
      <c r="D29" s="146"/>
      <c r="E29" s="146"/>
      <c r="F29" s="146"/>
      <c r="G29" s="146"/>
      <c r="H29" s="146"/>
      <c r="I29" s="146"/>
      <c r="J29" s="146"/>
      <c r="K29" s="147"/>
      <c r="L29" s="43" t="s">
        <v>26</v>
      </c>
      <c r="M29" s="44">
        <v>7</v>
      </c>
      <c r="N29" s="45">
        <v>0</v>
      </c>
      <c r="O29" s="46"/>
      <c r="P29" s="47"/>
      <c r="Q29" s="48">
        <f>Q30+Q31+Q34+Q35+Q32+Q33</f>
        <v>408479841.19</v>
      </c>
      <c r="R29" s="48">
        <f>R30+R31+R34+R35+R32+R33</f>
        <v>86636860.910000011</v>
      </c>
      <c r="S29" s="49">
        <f t="shared" si="0"/>
        <v>0.21209580540769407</v>
      </c>
      <c r="T29" s="48">
        <f>T30+T31+T34+T35+T32+T33</f>
        <v>419120118.43000001</v>
      </c>
      <c r="U29" s="48">
        <f>U30+U31+U34+U35+U32+U33</f>
        <v>88280438.689999983</v>
      </c>
      <c r="V29" s="69"/>
      <c r="W29" s="49">
        <f t="shared" si="1"/>
        <v>0.21063278713676037</v>
      </c>
      <c r="X29" s="69"/>
      <c r="Y29" s="49">
        <f t="shared" si="2"/>
        <v>1.0189708833253706</v>
      </c>
      <c r="Z29" s="69"/>
      <c r="AA29" s="14" t="s">
        <v>5</v>
      </c>
    </row>
    <row r="30" spans="1:27" x14ac:dyDescent="0.2">
      <c r="A30" s="7"/>
      <c r="B30" s="148">
        <v>1</v>
      </c>
      <c r="C30" s="148"/>
      <c r="D30" s="148"/>
      <c r="E30" s="148"/>
      <c r="F30" s="148"/>
      <c r="G30" s="148"/>
      <c r="H30" s="148"/>
      <c r="I30" s="148"/>
      <c r="J30" s="148"/>
      <c r="K30" s="149"/>
      <c r="L30" s="51" t="s">
        <v>25</v>
      </c>
      <c r="M30" s="52">
        <v>7</v>
      </c>
      <c r="N30" s="53">
        <v>1</v>
      </c>
      <c r="O30" s="54"/>
      <c r="P30" s="55"/>
      <c r="Q30" s="55">
        <v>50820818.460000001</v>
      </c>
      <c r="R30" s="36">
        <v>9858035.7100000009</v>
      </c>
      <c r="S30" s="105">
        <f t="shared" si="0"/>
        <v>0.19397632719667932</v>
      </c>
      <c r="T30" s="55">
        <v>45641787.119999997</v>
      </c>
      <c r="U30" s="36">
        <v>8512888.7899999991</v>
      </c>
      <c r="V30" s="36"/>
      <c r="W30" s="50">
        <f t="shared" si="1"/>
        <v>0.18651523805626127</v>
      </c>
      <c r="X30" s="36"/>
      <c r="Y30" s="50">
        <f t="shared" si="2"/>
        <v>0.86354817941717499</v>
      </c>
      <c r="Z30" s="36"/>
      <c r="AA30" s="14" t="s">
        <v>5</v>
      </c>
    </row>
    <row r="31" spans="1:27" x14ac:dyDescent="0.2">
      <c r="A31" s="7"/>
      <c r="B31" s="148">
        <v>2</v>
      </c>
      <c r="C31" s="148"/>
      <c r="D31" s="148"/>
      <c r="E31" s="148"/>
      <c r="F31" s="148"/>
      <c r="G31" s="148"/>
      <c r="H31" s="148"/>
      <c r="I31" s="148"/>
      <c r="J31" s="148"/>
      <c r="K31" s="149"/>
      <c r="L31" s="56" t="s">
        <v>24</v>
      </c>
      <c r="M31" s="57">
        <v>7</v>
      </c>
      <c r="N31" s="58">
        <v>2</v>
      </c>
      <c r="O31" s="59"/>
      <c r="P31" s="60"/>
      <c r="Q31" s="60">
        <v>324539081.23000002</v>
      </c>
      <c r="R31" s="61">
        <v>71833335.780000001</v>
      </c>
      <c r="S31" s="97">
        <f t="shared" si="0"/>
        <v>0.22133955487811313</v>
      </c>
      <c r="T31" s="60">
        <v>340850276.99000001</v>
      </c>
      <c r="U31" s="61">
        <v>74290554.469999999</v>
      </c>
      <c r="V31" s="61"/>
      <c r="W31" s="50">
        <f t="shared" si="1"/>
        <v>0.21795656182547143</v>
      </c>
      <c r="X31" s="61"/>
      <c r="Y31" s="50">
        <f t="shared" si="2"/>
        <v>1.0342072195773504</v>
      </c>
      <c r="Z31" s="61"/>
      <c r="AA31" s="14" t="s">
        <v>5</v>
      </c>
    </row>
    <row r="32" spans="1:27" x14ac:dyDescent="0.2">
      <c r="A32" s="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56" t="s">
        <v>49</v>
      </c>
      <c r="M32" s="57">
        <v>7</v>
      </c>
      <c r="N32" s="58">
        <v>3</v>
      </c>
      <c r="O32" s="59"/>
      <c r="P32" s="60"/>
      <c r="Q32" s="60">
        <v>15701149.5</v>
      </c>
      <c r="R32" s="61">
        <v>1851672.88</v>
      </c>
      <c r="S32" s="97">
        <f t="shared" si="0"/>
        <v>0.11793231317235721</v>
      </c>
      <c r="T32" s="60">
        <v>10332973.560000001</v>
      </c>
      <c r="U32" s="61">
        <v>1652641.46</v>
      </c>
      <c r="V32" s="61"/>
      <c r="W32" s="50">
        <f t="shared" si="1"/>
        <v>0.15993861306270485</v>
      </c>
      <c r="X32" s="61"/>
      <c r="Y32" s="50">
        <f t="shared" si="2"/>
        <v>0.89251264510608375</v>
      </c>
      <c r="Z32" s="61"/>
      <c r="AA32" s="14"/>
    </row>
    <row r="33" spans="1:27" ht="22.5" x14ac:dyDescent="0.2">
      <c r="A33" s="7"/>
      <c r="B33" s="120"/>
      <c r="C33" s="120"/>
      <c r="D33" s="120"/>
      <c r="E33" s="120"/>
      <c r="F33" s="120"/>
      <c r="G33" s="120"/>
      <c r="H33" s="120"/>
      <c r="I33" s="120"/>
      <c r="J33" s="120"/>
      <c r="K33" s="121"/>
      <c r="L33" s="56" t="s">
        <v>54</v>
      </c>
      <c r="M33" s="57">
        <v>7</v>
      </c>
      <c r="N33" s="58">
        <v>5</v>
      </c>
      <c r="O33" s="59"/>
      <c r="P33" s="60"/>
      <c r="Q33" s="60"/>
      <c r="R33" s="61"/>
      <c r="S33" s="97" t="e">
        <f t="shared" si="0"/>
        <v>#DIV/0!</v>
      </c>
      <c r="T33" s="60"/>
      <c r="U33" s="61"/>
      <c r="V33" s="61"/>
      <c r="W33" s="50">
        <f t="shared" si="1"/>
        <v>0</v>
      </c>
      <c r="X33" s="61"/>
      <c r="Y33" s="50">
        <f t="shared" si="2"/>
        <v>0</v>
      </c>
      <c r="Z33" s="61"/>
      <c r="AA33" s="14"/>
    </row>
    <row r="34" spans="1:27" x14ac:dyDescent="0.2">
      <c r="A34" s="7"/>
      <c r="B34" s="148">
        <v>7</v>
      </c>
      <c r="C34" s="148"/>
      <c r="D34" s="148"/>
      <c r="E34" s="148"/>
      <c r="F34" s="148"/>
      <c r="G34" s="148"/>
      <c r="H34" s="148"/>
      <c r="I34" s="148"/>
      <c r="J34" s="148"/>
      <c r="K34" s="149"/>
      <c r="L34" s="56" t="s">
        <v>23</v>
      </c>
      <c r="M34" s="57">
        <v>7</v>
      </c>
      <c r="N34" s="58">
        <v>7</v>
      </c>
      <c r="O34" s="59"/>
      <c r="P34" s="60"/>
      <c r="Q34" s="60">
        <v>2737728</v>
      </c>
      <c r="R34" s="61"/>
      <c r="S34" s="97">
        <f t="shared" si="0"/>
        <v>0</v>
      </c>
      <c r="T34" s="60">
        <v>2947313.57</v>
      </c>
      <c r="U34" s="61"/>
      <c r="V34" s="61"/>
      <c r="W34" s="50">
        <f t="shared" si="1"/>
        <v>0</v>
      </c>
      <c r="X34" s="61"/>
      <c r="Y34" s="50">
        <f t="shared" si="2"/>
        <v>0</v>
      </c>
      <c r="Z34" s="61"/>
      <c r="AA34" s="14" t="s">
        <v>5</v>
      </c>
    </row>
    <row r="35" spans="1:27" ht="13.5" thickBot="1" x14ac:dyDescent="0.25">
      <c r="A35" s="7"/>
      <c r="B35" s="148">
        <v>9</v>
      </c>
      <c r="C35" s="148"/>
      <c r="D35" s="148"/>
      <c r="E35" s="148"/>
      <c r="F35" s="148"/>
      <c r="G35" s="148"/>
      <c r="H35" s="148"/>
      <c r="I35" s="148"/>
      <c r="J35" s="148"/>
      <c r="K35" s="149"/>
      <c r="L35" s="62" t="s">
        <v>22</v>
      </c>
      <c r="M35" s="63">
        <v>7</v>
      </c>
      <c r="N35" s="64">
        <v>9</v>
      </c>
      <c r="O35" s="65"/>
      <c r="P35" s="66"/>
      <c r="Q35" s="66">
        <v>14681064</v>
      </c>
      <c r="R35" s="67">
        <v>3093816.54</v>
      </c>
      <c r="S35" s="106">
        <f t="shared" si="0"/>
        <v>0.21073517151072974</v>
      </c>
      <c r="T35" s="66">
        <v>19347767.190000001</v>
      </c>
      <c r="U35" s="67">
        <v>3824353.97</v>
      </c>
      <c r="V35" s="67"/>
      <c r="W35" s="100">
        <f t="shared" si="1"/>
        <v>0.19766384060981665</v>
      </c>
      <c r="X35" s="67"/>
      <c r="Y35" s="100">
        <f t="shared" si="2"/>
        <v>1.2361282320896765</v>
      </c>
      <c r="Z35" s="67"/>
      <c r="AA35" s="14" t="s">
        <v>5</v>
      </c>
    </row>
    <row r="36" spans="1:27" ht="13.5" thickBot="1" x14ac:dyDescent="0.25">
      <c r="A36" s="7"/>
      <c r="B36" s="146">
        <v>8</v>
      </c>
      <c r="C36" s="146"/>
      <c r="D36" s="146"/>
      <c r="E36" s="146"/>
      <c r="F36" s="146"/>
      <c r="G36" s="146"/>
      <c r="H36" s="146"/>
      <c r="I36" s="146"/>
      <c r="J36" s="146"/>
      <c r="K36" s="147"/>
      <c r="L36" s="43" t="s">
        <v>21</v>
      </c>
      <c r="M36" s="44">
        <v>8</v>
      </c>
      <c r="N36" s="45">
        <v>0</v>
      </c>
      <c r="O36" s="46"/>
      <c r="P36" s="47"/>
      <c r="Q36" s="48">
        <f>Q37</f>
        <v>58836649.5</v>
      </c>
      <c r="R36" s="48">
        <f>R37</f>
        <v>11804222.57</v>
      </c>
      <c r="S36" s="49">
        <f t="shared" si="0"/>
        <v>0.2006270355350537</v>
      </c>
      <c r="T36" s="48">
        <f>T37</f>
        <v>69118596.239999995</v>
      </c>
      <c r="U36" s="48">
        <f>U37</f>
        <v>11975964.75</v>
      </c>
      <c r="V36" s="69"/>
      <c r="W36" s="49">
        <f t="shared" si="1"/>
        <v>0.17326689778849017</v>
      </c>
      <c r="X36" s="69"/>
      <c r="Y36" s="49">
        <f t="shared" si="2"/>
        <v>1.0145492156710494</v>
      </c>
      <c r="Z36" s="69"/>
      <c r="AA36" s="14" t="s">
        <v>5</v>
      </c>
    </row>
    <row r="37" spans="1:27" ht="13.5" thickBot="1" x14ac:dyDescent="0.25">
      <c r="A37" s="7"/>
      <c r="B37" s="148">
        <v>1</v>
      </c>
      <c r="C37" s="148"/>
      <c r="D37" s="148"/>
      <c r="E37" s="148"/>
      <c r="F37" s="148"/>
      <c r="G37" s="148"/>
      <c r="H37" s="148"/>
      <c r="I37" s="148"/>
      <c r="J37" s="148"/>
      <c r="K37" s="149"/>
      <c r="L37" s="51" t="s">
        <v>20</v>
      </c>
      <c r="M37" s="52">
        <v>8</v>
      </c>
      <c r="N37" s="53">
        <v>1</v>
      </c>
      <c r="O37" s="54"/>
      <c r="P37" s="55"/>
      <c r="Q37" s="55">
        <v>58836649.5</v>
      </c>
      <c r="R37" s="36">
        <v>11804222.57</v>
      </c>
      <c r="S37" s="105">
        <f t="shared" si="0"/>
        <v>0.2006270355350537</v>
      </c>
      <c r="T37" s="55">
        <v>69118596.239999995</v>
      </c>
      <c r="U37" s="36">
        <v>11975964.75</v>
      </c>
      <c r="V37" s="36"/>
      <c r="W37" s="50">
        <f t="shared" si="1"/>
        <v>0.17326689778849017</v>
      </c>
      <c r="X37" s="36"/>
      <c r="Y37" s="50">
        <f t="shared" si="2"/>
        <v>1.0145492156710494</v>
      </c>
      <c r="Z37" s="36"/>
      <c r="AA37" s="14" t="s">
        <v>5</v>
      </c>
    </row>
    <row r="38" spans="1:27" ht="13.5" thickBot="1" x14ac:dyDescent="0.25">
      <c r="A38" s="7"/>
      <c r="B38" s="146">
        <v>10</v>
      </c>
      <c r="C38" s="146"/>
      <c r="D38" s="146"/>
      <c r="E38" s="146"/>
      <c r="F38" s="146"/>
      <c r="G38" s="146"/>
      <c r="H38" s="146"/>
      <c r="I38" s="146"/>
      <c r="J38" s="146"/>
      <c r="K38" s="147"/>
      <c r="L38" s="43" t="s">
        <v>19</v>
      </c>
      <c r="M38" s="44">
        <v>10</v>
      </c>
      <c r="N38" s="45">
        <v>0</v>
      </c>
      <c r="O38" s="46"/>
      <c r="P38" s="47"/>
      <c r="Q38" s="48">
        <f>Q39+Q40+Q41</f>
        <v>2438187</v>
      </c>
      <c r="R38" s="48">
        <f>R39+R40+R41</f>
        <v>1098392.3900000001</v>
      </c>
      <c r="S38" s="49">
        <f t="shared" si="0"/>
        <v>0.45049554853667917</v>
      </c>
      <c r="T38" s="48">
        <f>T39+T40+T41</f>
        <v>4140310.1</v>
      </c>
      <c r="U38" s="48">
        <f>U39+U40+U41</f>
        <v>2807712.3</v>
      </c>
      <c r="V38" s="47"/>
      <c r="W38" s="49">
        <f t="shared" si="1"/>
        <v>0.67814058178878911</v>
      </c>
      <c r="X38" s="47"/>
      <c r="Y38" s="49">
        <f t="shared" si="2"/>
        <v>2.556201522845583</v>
      </c>
      <c r="Z38" s="47"/>
      <c r="AA38" s="14" t="s">
        <v>5</v>
      </c>
    </row>
    <row r="39" spans="1:27" x14ac:dyDescent="0.2">
      <c r="A39" s="7"/>
      <c r="B39" s="148">
        <v>1</v>
      </c>
      <c r="C39" s="148"/>
      <c r="D39" s="148"/>
      <c r="E39" s="148"/>
      <c r="F39" s="148"/>
      <c r="G39" s="148"/>
      <c r="H39" s="148"/>
      <c r="I39" s="148"/>
      <c r="J39" s="148"/>
      <c r="K39" s="149"/>
      <c r="L39" s="51" t="s">
        <v>18</v>
      </c>
      <c r="M39" s="52">
        <v>10</v>
      </c>
      <c r="N39" s="53">
        <v>1</v>
      </c>
      <c r="O39" s="54"/>
      <c r="P39" s="55"/>
      <c r="Q39" s="55">
        <v>876100</v>
      </c>
      <c r="R39" s="55">
        <v>152706</v>
      </c>
      <c r="S39" s="105">
        <f t="shared" si="0"/>
        <v>0.17430202031731537</v>
      </c>
      <c r="T39" s="55">
        <v>953871</v>
      </c>
      <c r="U39" s="55">
        <v>184793.3</v>
      </c>
      <c r="V39" s="55"/>
      <c r="W39" s="50">
        <f t="shared" si="1"/>
        <v>0.1937298649398084</v>
      </c>
      <c r="X39" s="55"/>
      <c r="Y39" s="50">
        <f t="shared" si="2"/>
        <v>1.2101246840333713</v>
      </c>
      <c r="Z39" s="55"/>
      <c r="AA39" s="14" t="s">
        <v>5</v>
      </c>
    </row>
    <row r="40" spans="1:27" x14ac:dyDescent="0.2">
      <c r="A40" s="7"/>
      <c r="B40" s="148">
        <v>3</v>
      </c>
      <c r="C40" s="148"/>
      <c r="D40" s="148"/>
      <c r="E40" s="148"/>
      <c r="F40" s="148"/>
      <c r="G40" s="148"/>
      <c r="H40" s="148"/>
      <c r="I40" s="148"/>
      <c r="J40" s="148"/>
      <c r="K40" s="149"/>
      <c r="L40" s="56" t="s">
        <v>17</v>
      </c>
      <c r="M40" s="57">
        <v>10</v>
      </c>
      <c r="N40" s="58">
        <v>3</v>
      </c>
      <c r="O40" s="59"/>
      <c r="P40" s="60"/>
      <c r="Q40" s="60">
        <v>93000</v>
      </c>
      <c r="R40" s="60">
        <v>12500</v>
      </c>
      <c r="S40" s="97">
        <f t="shared" si="0"/>
        <v>0.13440860215053763</v>
      </c>
      <c r="T40" s="60">
        <v>2081200</v>
      </c>
      <c r="U40" s="60">
        <v>2057800</v>
      </c>
      <c r="V40" s="60"/>
      <c r="W40" s="50">
        <f t="shared" si="1"/>
        <v>0.98875648664232174</v>
      </c>
      <c r="X40" s="60"/>
      <c r="Y40" s="50">
        <f t="shared" si="2"/>
        <v>164.624</v>
      </c>
      <c r="Z40" s="60"/>
      <c r="AA40" s="14" t="s">
        <v>5</v>
      </c>
    </row>
    <row r="41" spans="1:27" ht="13.5" thickBot="1" x14ac:dyDescent="0.25">
      <c r="A41" s="7"/>
      <c r="B41" s="148">
        <v>4</v>
      </c>
      <c r="C41" s="148"/>
      <c r="D41" s="148"/>
      <c r="E41" s="148"/>
      <c r="F41" s="148"/>
      <c r="G41" s="148"/>
      <c r="H41" s="148"/>
      <c r="I41" s="148"/>
      <c r="J41" s="148"/>
      <c r="K41" s="149"/>
      <c r="L41" s="62" t="s">
        <v>16</v>
      </c>
      <c r="M41" s="63">
        <v>10</v>
      </c>
      <c r="N41" s="64">
        <v>4</v>
      </c>
      <c r="O41" s="65"/>
      <c r="P41" s="66"/>
      <c r="Q41" s="66">
        <v>1469087</v>
      </c>
      <c r="R41" s="66">
        <v>933186.39</v>
      </c>
      <c r="S41" s="106">
        <f t="shared" si="0"/>
        <v>0.6352151982830152</v>
      </c>
      <c r="T41" s="66">
        <v>1105239.1000000001</v>
      </c>
      <c r="U41" s="66">
        <v>565119</v>
      </c>
      <c r="V41" s="66"/>
      <c r="W41" s="100">
        <f t="shared" si="1"/>
        <v>0.51130927235563772</v>
      </c>
      <c r="X41" s="66"/>
      <c r="Y41" s="100">
        <f t="shared" si="2"/>
        <v>0.60557998493741427</v>
      </c>
      <c r="Z41" s="66"/>
      <c r="AA41" s="14" t="s">
        <v>5</v>
      </c>
    </row>
    <row r="42" spans="1:27" ht="13.5" thickBot="1" x14ac:dyDescent="0.25">
      <c r="A42" s="7"/>
      <c r="B42" s="146">
        <v>11</v>
      </c>
      <c r="C42" s="146"/>
      <c r="D42" s="146"/>
      <c r="E42" s="146"/>
      <c r="F42" s="146"/>
      <c r="G42" s="146"/>
      <c r="H42" s="146"/>
      <c r="I42" s="146"/>
      <c r="J42" s="146"/>
      <c r="K42" s="147"/>
      <c r="L42" s="43" t="s">
        <v>15</v>
      </c>
      <c r="M42" s="44">
        <v>11</v>
      </c>
      <c r="N42" s="45">
        <v>0</v>
      </c>
      <c r="O42" s="46"/>
      <c r="P42" s="47"/>
      <c r="Q42" s="48">
        <f>Q43</f>
        <v>8788159.4600000009</v>
      </c>
      <c r="R42" s="48">
        <f>R43</f>
        <v>2005135.97</v>
      </c>
      <c r="S42" s="49">
        <f t="shared" si="0"/>
        <v>0.22816335765486892</v>
      </c>
      <c r="T42" s="48">
        <f>T43+T44</f>
        <v>9258255.1999999993</v>
      </c>
      <c r="U42" s="48">
        <f>U43+U44</f>
        <v>2207256.5100000002</v>
      </c>
      <c r="V42" s="47"/>
      <c r="W42" s="49">
        <f t="shared" si="1"/>
        <v>0.23840955583077905</v>
      </c>
      <c r="X42" s="47"/>
      <c r="Y42" s="49">
        <f t="shared" si="2"/>
        <v>1.1008014134821991</v>
      </c>
      <c r="Z42" s="47"/>
      <c r="AA42" s="14" t="s">
        <v>5</v>
      </c>
    </row>
    <row r="43" spans="1:27" x14ac:dyDescent="0.2">
      <c r="A43" s="7"/>
      <c r="B43" s="148">
        <v>1</v>
      </c>
      <c r="C43" s="148"/>
      <c r="D43" s="148"/>
      <c r="E43" s="148"/>
      <c r="F43" s="148"/>
      <c r="G43" s="148"/>
      <c r="H43" s="148"/>
      <c r="I43" s="148"/>
      <c r="J43" s="148"/>
      <c r="K43" s="149"/>
      <c r="L43" s="70" t="s">
        <v>14</v>
      </c>
      <c r="M43" s="71">
        <v>11</v>
      </c>
      <c r="N43" s="72">
        <v>1</v>
      </c>
      <c r="O43" s="73"/>
      <c r="P43" s="74"/>
      <c r="Q43" s="80">
        <v>8788159.4600000009</v>
      </c>
      <c r="R43" s="80">
        <v>2005135.97</v>
      </c>
      <c r="S43" s="133">
        <f t="shared" si="0"/>
        <v>0.22816335765486892</v>
      </c>
      <c r="T43" s="80">
        <v>8890671</v>
      </c>
      <c r="U43" s="80">
        <v>2034222.31</v>
      </c>
      <c r="V43" s="80"/>
      <c r="W43" s="81">
        <f t="shared" si="1"/>
        <v>0.22880413750548187</v>
      </c>
      <c r="X43" s="80"/>
      <c r="Y43" s="81">
        <f t="shared" si="2"/>
        <v>1.0145059190175518</v>
      </c>
      <c r="Z43" s="74"/>
      <c r="AA43" s="14" t="s">
        <v>5</v>
      </c>
    </row>
    <row r="44" spans="1:27" ht="13.5" thickBot="1" x14ac:dyDescent="0.25">
      <c r="A44" s="7"/>
      <c r="B44" s="126"/>
      <c r="C44" s="126"/>
      <c r="D44" s="126"/>
      <c r="E44" s="126"/>
      <c r="F44" s="126"/>
      <c r="G44" s="126"/>
      <c r="H44" s="126"/>
      <c r="I44" s="126"/>
      <c r="J44" s="126"/>
      <c r="K44" s="127"/>
      <c r="L44" s="70" t="s">
        <v>57</v>
      </c>
      <c r="M44" s="71">
        <v>11</v>
      </c>
      <c r="N44" s="72">
        <v>2</v>
      </c>
      <c r="O44" s="73"/>
      <c r="P44" s="74"/>
      <c r="Q44" s="94"/>
      <c r="R44" s="94"/>
      <c r="S44" s="134"/>
      <c r="T44" s="94">
        <v>367584.2</v>
      </c>
      <c r="U44" s="94">
        <v>173034.2</v>
      </c>
      <c r="V44" s="94"/>
      <c r="W44" s="132">
        <f t="shared" si="1"/>
        <v>0.47073350813228643</v>
      </c>
      <c r="X44" s="94"/>
      <c r="Y44" s="132">
        <f t="shared" si="2"/>
        <v>0</v>
      </c>
      <c r="Z44" s="74"/>
      <c r="AA44" s="14"/>
    </row>
    <row r="45" spans="1:27" ht="13.5" thickBot="1" x14ac:dyDescent="0.25">
      <c r="A45" s="7"/>
      <c r="B45" s="146">
        <v>12</v>
      </c>
      <c r="C45" s="146"/>
      <c r="D45" s="146"/>
      <c r="E45" s="146"/>
      <c r="F45" s="146"/>
      <c r="G45" s="146"/>
      <c r="H45" s="146"/>
      <c r="I45" s="146"/>
      <c r="J45" s="146"/>
      <c r="K45" s="147"/>
      <c r="L45" s="43" t="s">
        <v>13</v>
      </c>
      <c r="M45" s="44">
        <v>12</v>
      </c>
      <c r="N45" s="45">
        <v>0</v>
      </c>
      <c r="O45" s="46"/>
      <c r="P45" s="47"/>
      <c r="Q45" s="48">
        <f>Q46+Q47</f>
        <v>1017100</v>
      </c>
      <c r="R45" s="48">
        <f>R46+R47</f>
        <v>600000</v>
      </c>
      <c r="S45" s="49">
        <f t="shared" si="0"/>
        <v>0.58991249631304687</v>
      </c>
      <c r="T45" s="48">
        <f>T46+T47</f>
        <v>2255580</v>
      </c>
      <c r="U45" s="48">
        <f>U46+U47</f>
        <v>624270.47</v>
      </c>
      <c r="V45" s="47"/>
      <c r="W45" s="49">
        <f t="shared" si="1"/>
        <v>0.27676715966624993</v>
      </c>
      <c r="X45" s="47"/>
      <c r="Y45" s="49">
        <f t="shared" si="2"/>
        <v>1.0404507833333332</v>
      </c>
      <c r="Z45" s="47"/>
      <c r="AA45" s="14" t="s">
        <v>5</v>
      </c>
    </row>
    <row r="46" spans="1:27" ht="13.5" thickBot="1" x14ac:dyDescent="0.25">
      <c r="A46" s="7"/>
      <c r="B46" s="148">
        <v>2</v>
      </c>
      <c r="C46" s="148"/>
      <c r="D46" s="148"/>
      <c r="E46" s="148"/>
      <c r="F46" s="148"/>
      <c r="G46" s="148"/>
      <c r="H46" s="148"/>
      <c r="I46" s="148"/>
      <c r="J46" s="148"/>
      <c r="K46" s="149"/>
      <c r="L46" s="112" t="s">
        <v>12</v>
      </c>
      <c r="M46" s="113">
        <v>12</v>
      </c>
      <c r="N46" s="114">
        <v>2</v>
      </c>
      <c r="O46" s="46"/>
      <c r="P46" s="47"/>
      <c r="Q46" s="47">
        <v>200000</v>
      </c>
      <c r="R46" s="47">
        <v>0</v>
      </c>
      <c r="S46" s="99">
        <f t="shared" si="0"/>
        <v>0</v>
      </c>
      <c r="T46" s="47">
        <v>1438480</v>
      </c>
      <c r="U46" s="47">
        <v>555552.59</v>
      </c>
      <c r="V46" s="47"/>
      <c r="W46" s="115">
        <f t="shared" si="1"/>
        <v>0.38620807380012234</v>
      </c>
      <c r="X46" s="47"/>
      <c r="Y46" s="115">
        <f t="shared" si="2"/>
        <v>0</v>
      </c>
      <c r="Z46" s="47"/>
      <c r="AA46" s="14" t="s">
        <v>5</v>
      </c>
    </row>
    <row r="47" spans="1:27" ht="13.5" thickBot="1" x14ac:dyDescent="0.25">
      <c r="A47" s="7"/>
      <c r="B47" s="146">
        <v>13</v>
      </c>
      <c r="C47" s="146"/>
      <c r="D47" s="146"/>
      <c r="E47" s="146"/>
      <c r="F47" s="146"/>
      <c r="G47" s="146"/>
      <c r="H47" s="146"/>
      <c r="I47" s="146"/>
      <c r="J47" s="146"/>
      <c r="K47" s="147"/>
      <c r="L47" s="112" t="s">
        <v>51</v>
      </c>
      <c r="M47" s="114">
        <v>12</v>
      </c>
      <c r="N47" s="114">
        <v>4</v>
      </c>
      <c r="O47" s="46"/>
      <c r="P47" s="47"/>
      <c r="Q47" s="47">
        <v>817100</v>
      </c>
      <c r="R47" s="47">
        <v>600000</v>
      </c>
      <c r="S47" s="99">
        <f t="shared" ref="S47" si="3">R47/Q47</f>
        <v>0.73430424672622685</v>
      </c>
      <c r="T47" s="47">
        <v>817100</v>
      </c>
      <c r="U47" s="47">
        <v>68717.88</v>
      </c>
      <c r="V47" s="47"/>
      <c r="W47" s="115">
        <f t="shared" si="1"/>
        <v>8.4099718516705432E-2</v>
      </c>
      <c r="X47" s="47"/>
      <c r="Y47" s="115">
        <f t="shared" si="2"/>
        <v>0.1145298</v>
      </c>
      <c r="Z47" s="47"/>
      <c r="AA47" s="14" t="s">
        <v>5</v>
      </c>
    </row>
    <row r="48" spans="1:27" ht="23.25" thickBot="1" x14ac:dyDescent="0.25">
      <c r="A48" s="7"/>
      <c r="B48" s="148">
        <v>1</v>
      </c>
      <c r="C48" s="148"/>
      <c r="D48" s="148"/>
      <c r="E48" s="148"/>
      <c r="F48" s="148"/>
      <c r="G48" s="148"/>
      <c r="H48" s="148"/>
      <c r="I48" s="148"/>
      <c r="J48" s="148"/>
      <c r="K48" s="149"/>
      <c r="L48" s="108" t="s">
        <v>11</v>
      </c>
      <c r="M48" s="109">
        <v>13</v>
      </c>
      <c r="N48" s="110">
        <v>0</v>
      </c>
      <c r="O48" s="103"/>
      <c r="P48" s="95"/>
      <c r="Q48" s="111">
        <f>Q49</f>
        <v>0</v>
      </c>
      <c r="R48" s="111">
        <f>R49</f>
        <v>0</v>
      </c>
      <c r="S48" s="90" t="e">
        <f t="shared" si="0"/>
        <v>#DIV/0!</v>
      </c>
      <c r="T48" s="111">
        <f>T49</f>
        <v>0</v>
      </c>
      <c r="U48" s="111">
        <f>U49</f>
        <v>0</v>
      </c>
      <c r="V48" s="95"/>
      <c r="W48" s="90">
        <f t="shared" si="1"/>
        <v>0</v>
      </c>
      <c r="X48" s="95"/>
      <c r="Y48" s="90">
        <f t="shared" si="2"/>
        <v>0</v>
      </c>
      <c r="Z48" s="95"/>
      <c r="AA48" s="14" t="s">
        <v>5</v>
      </c>
    </row>
    <row r="49" spans="1:27" ht="23.25" thickBot="1" x14ac:dyDescent="0.25">
      <c r="A49" s="7"/>
      <c r="B49" s="146">
        <v>14</v>
      </c>
      <c r="C49" s="146"/>
      <c r="D49" s="146"/>
      <c r="E49" s="146"/>
      <c r="F49" s="146"/>
      <c r="G49" s="146"/>
      <c r="H49" s="146"/>
      <c r="I49" s="146"/>
      <c r="J49" s="146"/>
      <c r="K49" s="147"/>
      <c r="L49" s="70" t="s">
        <v>10</v>
      </c>
      <c r="M49" s="71">
        <v>13</v>
      </c>
      <c r="N49" s="72">
        <v>1</v>
      </c>
      <c r="O49" s="73"/>
      <c r="P49" s="74"/>
      <c r="Q49" s="74">
        <v>0</v>
      </c>
      <c r="R49" s="74">
        <v>0</v>
      </c>
      <c r="S49" s="107" t="e">
        <f t="shared" si="0"/>
        <v>#DIV/0!</v>
      </c>
      <c r="T49" s="74">
        <v>0</v>
      </c>
      <c r="U49" s="74">
        <v>0</v>
      </c>
      <c r="V49" s="74"/>
      <c r="W49" s="100">
        <f t="shared" si="1"/>
        <v>0</v>
      </c>
      <c r="X49" s="74"/>
      <c r="Y49" s="100">
        <f t="shared" si="2"/>
        <v>0</v>
      </c>
      <c r="Z49" s="74"/>
      <c r="AA49" s="14" t="s">
        <v>5</v>
      </c>
    </row>
    <row r="50" spans="1:27" ht="34.5" thickBot="1" x14ac:dyDescent="0.25">
      <c r="A50" s="7"/>
      <c r="B50" s="148">
        <v>1</v>
      </c>
      <c r="C50" s="148"/>
      <c r="D50" s="148"/>
      <c r="E50" s="148"/>
      <c r="F50" s="148"/>
      <c r="G50" s="148"/>
      <c r="H50" s="148"/>
      <c r="I50" s="148"/>
      <c r="J50" s="148"/>
      <c r="K50" s="149"/>
      <c r="L50" s="43" t="s">
        <v>9</v>
      </c>
      <c r="M50" s="44">
        <v>14</v>
      </c>
      <c r="N50" s="45">
        <v>0</v>
      </c>
      <c r="O50" s="46"/>
      <c r="P50" s="47"/>
      <c r="Q50" s="48">
        <f>Q51+Q52</f>
        <v>7741484</v>
      </c>
      <c r="R50" s="48">
        <f>R51+R52</f>
        <v>1562700</v>
      </c>
      <c r="S50" s="49">
        <f t="shared" si="0"/>
        <v>0.20186052183276487</v>
      </c>
      <c r="T50" s="48">
        <f>T51+T52</f>
        <v>8974988</v>
      </c>
      <c r="U50" s="48">
        <f>U51+U52</f>
        <v>1277200</v>
      </c>
      <c r="V50" s="47"/>
      <c r="W50" s="49">
        <f t="shared" si="1"/>
        <v>0.14230659695589565</v>
      </c>
      <c r="X50" s="47"/>
      <c r="Y50" s="49">
        <f t="shared" si="2"/>
        <v>0.81730338516669865</v>
      </c>
      <c r="Z50" s="47"/>
      <c r="AA50" s="14" t="s">
        <v>5</v>
      </c>
    </row>
    <row r="51" spans="1:27" ht="33.75" x14ac:dyDescent="0.2">
      <c r="A51" s="7"/>
      <c r="B51" s="148">
        <v>3</v>
      </c>
      <c r="C51" s="148"/>
      <c r="D51" s="148"/>
      <c r="E51" s="148"/>
      <c r="F51" s="148"/>
      <c r="G51" s="148"/>
      <c r="H51" s="148"/>
      <c r="I51" s="148"/>
      <c r="J51" s="148"/>
      <c r="K51" s="149"/>
      <c r="L51" s="76" t="s">
        <v>8</v>
      </c>
      <c r="M51" s="77">
        <v>14</v>
      </c>
      <c r="N51" s="78">
        <v>1</v>
      </c>
      <c r="O51" s="79"/>
      <c r="P51" s="80"/>
      <c r="Q51" s="80">
        <v>7741484</v>
      </c>
      <c r="R51" s="80">
        <v>1562700</v>
      </c>
      <c r="S51" s="104">
        <f t="shared" si="0"/>
        <v>0.20186052183276487</v>
      </c>
      <c r="T51" s="80">
        <v>8974988</v>
      </c>
      <c r="U51" s="80">
        <v>1277200</v>
      </c>
      <c r="V51" s="80"/>
      <c r="W51" s="81">
        <f t="shared" si="1"/>
        <v>0.14230659695589565</v>
      </c>
      <c r="X51" s="80"/>
      <c r="Y51" s="81">
        <f t="shared" si="2"/>
        <v>0.81730338516669865</v>
      </c>
      <c r="Z51" s="80"/>
      <c r="AA51" s="14" t="s">
        <v>5</v>
      </c>
    </row>
    <row r="52" spans="1:27" ht="34.5" thickBot="1" x14ac:dyDescent="0.25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56" t="s">
        <v>7</v>
      </c>
      <c r="M52" s="82">
        <v>14</v>
      </c>
      <c r="N52" s="83">
        <v>3</v>
      </c>
      <c r="O52" s="59"/>
      <c r="P52" s="60"/>
      <c r="Q52" s="60">
        <v>0</v>
      </c>
      <c r="R52" s="60">
        <v>0</v>
      </c>
      <c r="S52" s="97">
        <f>IFERROR(R52/Q52,0)</f>
        <v>0</v>
      </c>
      <c r="T52" s="60">
        <v>0</v>
      </c>
      <c r="U52" s="60">
        <v>0</v>
      </c>
      <c r="V52" s="60"/>
      <c r="W52" s="50">
        <f t="shared" si="1"/>
        <v>0</v>
      </c>
      <c r="X52" s="60"/>
      <c r="Y52" s="50">
        <f t="shared" si="2"/>
        <v>0</v>
      </c>
      <c r="Z52" s="60"/>
      <c r="AA52" s="5" t="s">
        <v>5</v>
      </c>
    </row>
    <row r="53" spans="1:27" ht="12.75" customHeight="1" thickBo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42" t="s">
        <v>6</v>
      </c>
      <c r="M53" s="143"/>
      <c r="N53" s="143"/>
      <c r="O53" s="84"/>
      <c r="P53" s="84"/>
      <c r="Q53" s="85">
        <f>Q8+Q17+Q19+Q25+Q29+Q36+Q38+Q42+Q45+Q48+Q50</f>
        <v>663300256.13000011</v>
      </c>
      <c r="R53" s="85">
        <f>R8+R17+R19+R25+R29+R36+R38+R42+R45+R48+R50</f>
        <v>146475955.72</v>
      </c>
      <c r="S53" s="90">
        <f t="shared" si="0"/>
        <v>0.22082903536719303</v>
      </c>
      <c r="T53" s="85">
        <f>T8+T17+T19+T25+T29+T36+T38+T42+T45+T48+T50</f>
        <v>646960669.6500001</v>
      </c>
      <c r="U53" s="85">
        <f>U8+U17+U19+U25+U29+U36+U38+U42+U45+U48+U50</f>
        <v>137346333.67999998</v>
      </c>
      <c r="V53" s="85"/>
      <c r="W53" s="86">
        <f t="shared" si="1"/>
        <v>0.21229471917404671</v>
      </c>
      <c r="X53" s="85"/>
      <c r="Y53" s="86">
        <f t="shared" si="2"/>
        <v>0.9376715311729934</v>
      </c>
      <c r="Z53" s="85"/>
      <c r="AA53" s="2"/>
    </row>
    <row r="54" spans="1:27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3"/>
      <c r="Z54" s="2"/>
      <c r="AA54" s="2"/>
    </row>
    <row r="55" spans="1:27" ht="12.75" customHeight="1" x14ac:dyDescent="0.2">
      <c r="A55" s="16" t="s">
        <v>4</v>
      </c>
      <c r="B55" s="3"/>
      <c r="C55" s="3"/>
      <c r="D55" s="3"/>
      <c r="E55" s="3"/>
      <c r="F55" s="3"/>
      <c r="G55" s="3"/>
      <c r="H55" s="3"/>
      <c r="I55" s="3"/>
      <c r="J55" s="3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2"/>
      <c r="AA55" s="2"/>
    </row>
    <row r="56" spans="1:27" ht="11.2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6"/>
      <c r="M56" s="16"/>
      <c r="N56" s="16"/>
      <c r="O56" s="16"/>
      <c r="P56" s="15"/>
      <c r="Q56" s="15"/>
      <c r="R56" s="15"/>
      <c r="S56" s="15"/>
      <c r="T56" s="16"/>
      <c r="U56" s="17" t="s">
        <v>3</v>
      </c>
      <c r="V56" s="17" t="s">
        <v>3</v>
      </c>
      <c r="W56" s="16"/>
      <c r="X56" s="2"/>
      <c r="Y56" s="3"/>
      <c r="Z56" s="3"/>
      <c r="AA56" s="2"/>
    </row>
    <row r="57" spans="1:27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6"/>
      <c r="M57" s="16"/>
      <c r="N57" s="16"/>
      <c r="O57" s="18"/>
      <c r="P57" s="19" t="s">
        <v>2</v>
      </c>
      <c r="Q57" s="20"/>
      <c r="R57" s="20"/>
      <c r="S57" s="20"/>
      <c r="T57" s="16"/>
      <c r="U57" s="19" t="s">
        <v>1</v>
      </c>
      <c r="V57" s="21" t="s">
        <v>1</v>
      </c>
      <c r="W57" s="16"/>
      <c r="X57" s="2"/>
      <c r="Y57" s="3"/>
      <c r="Z57" s="3"/>
      <c r="AA57" s="2"/>
    </row>
    <row r="58" spans="1:27" ht="12.75" customHeight="1" x14ac:dyDescent="0.2">
      <c r="A58" s="2" t="s">
        <v>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2"/>
    </row>
    <row r="59" spans="1:27" x14ac:dyDescent="0.2"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</sheetData>
  <mergeCells count="51">
    <mergeCell ref="B51:K51"/>
    <mergeCell ref="B31:K31"/>
    <mergeCell ref="B41:K41"/>
    <mergeCell ref="B43:K43"/>
    <mergeCell ref="B46:K46"/>
    <mergeCell ref="B48:K48"/>
    <mergeCell ref="B50:K50"/>
    <mergeCell ref="B35:K35"/>
    <mergeCell ref="B37:K37"/>
    <mergeCell ref="B39:K39"/>
    <mergeCell ref="B40:K40"/>
    <mergeCell ref="B24:K24"/>
    <mergeCell ref="B26:K26"/>
    <mergeCell ref="B27:K27"/>
    <mergeCell ref="B30:K30"/>
    <mergeCell ref="B34:K34"/>
    <mergeCell ref="B16:K16"/>
    <mergeCell ref="B18:K18"/>
    <mergeCell ref="B20:K20"/>
    <mergeCell ref="B22:K22"/>
    <mergeCell ref="B23:K23"/>
    <mergeCell ref="L53:N53"/>
    <mergeCell ref="B8:K8"/>
    <mergeCell ref="B17:K17"/>
    <mergeCell ref="B19:K19"/>
    <mergeCell ref="B25:K25"/>
    <mergeCell ref="B29:K29"/>
    <mergeCell ref="B36:K36"/>
    <mergeCell ref="B38:K38"/>
    <mergeCell ref="B42:K42"/>
    <mergeCell ref="B45:K45"/>
    <mergeCell ref="B47:K47"/>
    <mergeCell ref="B49:K49"/>
    <mergeCell ref="B11:K11"/>
    <mergeCell ref="B12:K12"/>
    <mergeCell ref="B13:K13"/>
    <mergeCell ref="B15:K15"/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</mergeCells>
  <conditionalFormatting sqref="T17:U17 T19:U19 T25:U25 T38:U38 T48:U48 T50:U50 T45:U45 T29:U29 T8:U8 T42:U42 T36:U36">
    <cfRule type="cellIs" dxfId="1" priority="2" operator="equal">
      <formula>0</formula>
    </cfRule>
  </conditionalFormatting>
  <conditionalFormatting sqref="Q17:R17 Q19:R19 Q25:R25 Q38:R38 Q42:R42 Q48:R48 Q50:R50 Q45:R45 Q29:R29 Q8:R8 Q36:R36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2024-04-09T07:03:40Z</cp:lastPrinted>
  <dcterms:created xsi:type="dcterms:W3CDTF">2016-09-30T05:58:50Z</dcterms:created>
  <dcterms:modified xsi:type="dcterms:W3CDTF">2025-04-23T09:06:01Z</dcterms:modified>
</cp:coreProperties>
</file>