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610" yWindow="3000" windowWidth="11625" windowHeight="7665"/>
  </bookViews>
  <sheets>
    <sheet name="Лист1" sheetId="1" r:id="rId1"/>
  </sheets>
  <definedNames>
    <definedName name="_xlnm.Print_Titles" localSheetId="0">Лист1!$10:$11</definedName>
  </definedNames>
  <calcPr calcId="124519"/>
</workbook>
</file>

<file path=xl/calcChain.xml><?xml version="1.0" encoding="utf-8"?>
<calcChain xmlns="http://schemas.openxmlformats.org/spreadsheetml/2006/main">
  <c r="D94" i="1"/>
  <c r="F32"/>
  <c r="F31"/>
  <c r="F30"/>
  <c r="F29"/>
  <c r="F28"/>
  <c r="F27"/>
  <c r="F24"/>
  <c r="F23"/>
  <c r="F22"/>
  <c r="F21"/>
  <c r="F20"/>
  <c r="F19"/>
  <c r="F18"/>
  <c r="F17"/>
  <c r="F16"/>
  <c r="F15"/>
  <c r="F14"/>
  <c r="E68"/>
  <c r="E53"/>
  <c r="D53"/>
  <c r="F76"/>
  <c r="F75"/>
  <c r="F74"/>
  <c r="F72"/>
  <c r="F70"/>
  <c r="F69"/>
  <c r="F67"/>
  <c r="F65"/>
  <c r="F64"/>
  <c r="F63"/>
  <c r="F61"/>
  <c r="F60"/>
  <c r="F58"/>
  <c r="F56"/>
  <c r="F55"/>
  <c r="F54"/>
  <c r="F52"/>
  <c r="F51"/>
  <c r="F49"/>
  <c r="F48"/>
  <c r="F47"/>
  <c r="F46"/>
  <c r="F44"/>
  <c r="F42"/>
  <c r="F41"/>
  <c r="F40"/>
  <c r="F39"/>
  <c r="F38"/>
  <c r="F37"/>
  <c r="F36"/>
  <c r="E94" l="1"/>
  <c r="E90"/>
  <c r="D90"/>
  <c r="E87"/>
  <c r="D87"/>
  <c r="E82"/>
  <c r="D82"/>
  <c r="E79"/>
  <c r="D79"/>
  <c r="E66" l="1"/>
  <c r="D66"/>
  <c r="D68"/>
  <c r="F68" s="1"/>
  <c r="E71"/>
  <c r="D71"/>
  <c r="F71" s="1"/>
  <c r="E73"/>
  <c r="D73"/>
  <c r="F73" s="1"/>
  <c r="E62"/>
  <c r="D62"/>
  <c r="E59"/>
  <c r="D59"/>
  <c r="E50"/>
  <c r="D50"/>
  <c r="E45"/>
  <c r="D45"/>
  <c r="E43"/>
  <c r="D43"/>
  <c r="E35"/>
  <c r="D35"/>
  <c r="E26"/>
  <c r="D26"/>
  <c r="F26" l="1"/>
  <c r="F66"/>
  <c r="F62"/>
  <c r="F59"/>
  <c r="F53"/>
  <c r="F50"/>
  <c r="F45"/>
  <c r="F43"/>
  <c r="F35"/>
  <c r="D77"/>
  <c r="E77"/>
  <c r="D13"/>
  <c r="F77" l="1"/>
  <c r="E25"/>
  <c r="D25"/>
  <c r="E13"/>
  <c r="F13" s="1"/>
  <c r="D33" l="1"/>
  <c r="F25"/>
  <c r="E33"/>
  <c r="E78" s="1"/>
  <c r="F33" l="1"/>
  <c r="D78"/>
</calcChain>
</file>

<file path=xl/sharedStrings.xml><?xml version="1.0" encoding="utf-8"?>
<sst xmlns="http://schemas.openxmlformats.org/spreadsheetml/2006/main" count="177" uniqueCount="105">
  <si>
    <t>Наименование показателя</t>
  </si>
  <si>
    <t>% исполнения</t>
  </si>
  <si>
    <t>ДОХОДЫ</t>
  </si>
  <si>
    <t>Налоговые и неналоговые доходы</t>
  </si>
  <si>
    <t>Налоги на товары (работы, услуги),реализуемые на территории РФ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</si>
  <si>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</si>
  <si>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</si>
  <si>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</si>
  <si>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за пользование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</si>
  <si>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</si>
  <si>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</si>
  <si>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</si>
  <si>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</si>
  <si>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</si>
  <si>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</si>
  <si>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РФ</t>
  </si>
  <si>
    <t>Возврат остатков субсидий, субвенций и иных межбюджетных трансфертов, имеющих целевое назначение,  прошлых лет из бюджетов муниципальных районов</t>
  </si>
  <si>
    <t>Безвозмездные поступления от государственных (муниципальных) организаций</t>
  </si>
  <si>
    <t>ВСЕГО: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</si>
  <si>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</si>
  <si>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</si>
  <si>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</si>
  <si>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</si>
  <si>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</si>
  <si>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</si>
  <si>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</si>
  <si>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</si>
  <si>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</si>
  <si>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Результат исполнения бюджета (дефицит «-»  ; профицит «+»)</t>
  </si>
  <si>
    <t>Налог на доходы физических лиц</t>
  </si>
  <si>
    <t xml:space="preserve">Приложение </t>
  </si>
  <si>
    <t xml:space="preserve">муниципального района </t>
  </si>
  <si>
    <t>Бюджетные назначения на 2018 год</t>
  </si>
  <si>
    <t>Субвенции бюджетам бюджетной системы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</si>
  <si>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</si>
  <si>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</si>
  <si>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</si>
  <si>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</si>
  <si>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</si>
  <si>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</si>
  <si>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 xml:space="preserve">раздел </t>
  </si>
  <si>
    <t>подраздел</t>
  </si>
  <si>
    <t>00</t>
  </si>
  <si>
    <t>01</t>
  </si>
  <si>
    <t>02</t>
  </si>
  <si>
    <t>04</t>
  </si>
  <si>
    <t>05</t>
  </si>
  <si>
    <t>06</t>
  </si>
  <si>
    <t>11</t>
  </si>
  <si>
    <t>13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</si>
  <si>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</si>
  <si>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</si>
  <si>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</si>
  <si>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03</t>
  </si>
  <si>
    <t>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</si>
  <si>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</si>
  <si>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 xml:space="preserve">Национальная экономика </t>
  </si>
  <si>
    <t>Сельское хозяйство и рыболовство</t>
  </si>
  <si>
    <t>08</t>
  </si>
  <si>
    <t>Транспорт</t>
  </si>
  <si>
    <t>Дорожное хозяйство(дорожные фонды)</t>
  </si>
  <si>
    <t>12</t>
  </si>
  <si>
    <t>Другие вопросы в области национальной экономики</t>
  </si>
  <si>
    <t>Жилищное хозяйство</t>
  </si>
  <si>
    <t>Коммунальное хозяйство</t>
  </si>
  <si>
    <t>07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</si>
  <si>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</si>
  <si>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</si>
  <si>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</si>
  <si>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</si>
  <si>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 xml:space="preserve">Культура и кинематография </t>
  </si>
  <si>
    <t>Другие вопросы в области культуры, кинематографии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</si>
  <si>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</si>
  <si>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</si>
  <si>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</si>
  <si>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</si>
  <si>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</si>
  <si>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 xml:space="preserve">Средства массовой информации </t>
  </si>
  <si>
    <t>Периодическая печать и издательства</t>
  </si>
  <si>
    <t>Другие вопросы в области средств массовой информации</t>
  </si>
  <si>
    <t xml:space="preserve">Обслуживание  государственного и муниципального долга  </t>
  </si>
  <si>
    <t>Обслуживание внутреннего государственного и муниципального долга</t>
  </si>
  <si>
    <t>14</t>
  </si>
  <si>
    <t xml:space="preserve">Межбюджетные трансферты бюджетам субъектов РФ и муниципальных образований общего характера 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</si>
  <si>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</si>
  <si>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</si>
  <si>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Кредиты, полученные от кредитных организаций</t>
  </si>
  <si>
    <t xml:space="preserve"> - получение</t>
  </si>
  <si>
    <t xml:space="preserve"> - погашение</t>
  </si>
  <si>
    <t>Бюджетные кредиты, полученные от других бюджетов</t>
  </si>
  <si>
    <t>Акции и иные формы участия в капитале</t>
  </si>
  <si>
    <t xml:space="preserve">Исполнение муниципальных гарантий </t>
  </si>
  <si>
    <t>Бюджетные кредиты, предоставленные бюджетам поселений</t>
  </si>
  <si>
    <t xml:space="preserve"> - возврат</t>
  </si>
  <si>
    <t xml:space="preserve"> - предоставление</t>
  </si>
  <si>
    <t>Бюджетные кредиты, предоставленные юр.лицам</t>
  </si>
  <si>
    <t>Прочие источники внутреннего финансирования</t>
  </si>
  <si>
    <t xml:space="preserve">ИТОГО ИСТОЧНИКОВ </t>
  </si>
  <si>
    <t xml:space="preserve">Молодежная политика и оздоровление детей </t>
  </si>
  <si>
    <t>рублей</t>
  </si>
  <si>
    <t>Отчет об исполнении бюджета Лысогорского муниципального района за 1 полугодие 2018  года</t>
  </si>
  <si>
    <t>Кассовое исполнение за 1 полугодие  2018 года</t>
  </si>
  <si>
    <t>к решению Собрания</t>
  </si>
  <si>
    <t xml:space="preserve">Лысогорского </t>
  </si>
  <si>
    <t xml:space="preserve">от 31 августа 2018 года № 31/168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</si>
</sst>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4" fillId="0" borderId="1" xfId="0" applyNumberFormat="1" applyFont="1" applyBorder="1"/>
    <xf numFmtId="4" fontId="6" fillId="2" borderId="1" xfId="0" applyNumberFormat="1" applyFont="1" applyFill="1" applyBorder="1"/>
    <xf numFmtId="4" fontId="3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9" fontId="3" fillId="3" borderId="8" xfId="0" applyNumberFormat="1" applyFont="1" applyFill="1" applyBorder="1" applyAlignment="1">
      <alignment horizontal="center" wrapText="1"/>
    </xf>
    <xf numFmtId="4" fontId="1" fillId="0" borderId="10" xfId="0" applyNumberFormat="1" applyFont="1" applyBorder="1"/>
    <xf numFmtId="0" fontId="3" fillId="3" borderId="2" xfId="0" applyFont="1" applyFill="1" applyBorder="1"/>
    <xf numFmtId="0" fontId="3" fillId="3" borderId="7" xfId="0" applyFont="1" applyFill="1" applyBorder="1"/>
    <xf numFmtId="0" fontId="0" fillId="0" borderId="16" xfId="0" applyFont="1" applyBorder="1"/>
    <xf numFmtId="0" fontId="4" fillId="3" borderId="16" xfId="0" applyNumberFormat="1" applyFont="1" applyFill="1" applyBorder="1"/>
    <xf numFmtId="10" fontId="4" fillId="2" borderId="16" xfId="0" applyNumberFormat="1" applyFont="1" applyFill="1" applyBorder="1"/>
    <xf numFmtId="0" fontId="0" fillId="0" borderId="18" xfId="0" applyFont="1" applyBorder="1"/>
    <xf numFmtId="49" fontId="6" fillId="2" borderId="8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49" fontId="4" fillId="2" borderId="8" xfId="0" applyNumberFormat="1" applyFont="1" applyFill="1" applyBorder="1"/>
    <xf numFmtId="49" fontId="3" fillId="2" borderId="8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/>
    <xf numFmtId="10" fontId="6" fillId="2" borderId="16" xfId="0" applyNumberFormat="1" applyFont="1" applyFill="1" applyBorder="1"/>
    <xf numFmtId="10" fontId="3" fillId="2" borderId="16" xfId="0" applyNumberFormat="1" applyFont="1" applyFill="1" applyBorder="1"/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6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64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font>
        <color theme="0"/>
      </font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workbookViewId="0">
      <pane ySplit="11" topLeftCell="A12" activePane="bottomLeft" state="frozen"/>
      <selection pane="bottomLeft" activeCell="E7" sqref="E7"/>
    </sheetView>
  </sheetViews>
  <sheetFormatPr defaultRowHeight="15"/>
  <cols>
    <col min="1" max="1" width="6.5703125" customWidth="1"/>
    <col min="2" max="2" width="7.42578125" customWidth="1"/>
    <col min="3" max="3" width="79.85546875" customWidth="1"/>
    <col min="4" max="4" width="16" customWidth="1"/>
    <col min="5" max="5" width="15.85546875" customWidth="1"/>
    <col min="6" max="6" width="16.28515625" customWidth="1"/>
    <col min="8" max="11" width="9.140625" customWidth="1"/>
  </cols>
  <sheetData>
    <row r="1" spans="1:9">
      <c r="A1" s="2"/>
      <c r="B1" s="2"/>
      <c r="C1" s="2"/>
      <c r="D1" s="2"/>
      <c r="E1" s="2"/>
      <c r="F1" s="2"/>
    </row>
    <row r="2" spans="1:9">
      <c r="A2" s="2"/>
      <c r="B2" s="2"/>
      <c r="C2" s="2"/>
      <c r="D2" s="2"/>
      <c r="E2" s="2" t="s">
        <v>30</v>
      </c>
      <c r="F2" s="2"/>
      <c r="I2" s="1"/>
    </row>
    <row r="3" spans="1:9">
      <c r="A3" s="2"/>
      <c r="B3" s="2"/>
      <c r="C3" s="2"/>
      <c r="D3" s="2"/>
      <c r="E3" s="2" t="s">
        <v>102</v>
      </c>
      <c r="F3" s="2"/>
      <c r="I3" s="1"/>
    </row>
    <row r="4" spans="1:9">
      <c r="A4" s="2"/>
      <c r="B4" s="2"/>
      <c r="C4" s="2"/>
      <c r="D4" s="2"/>
      <c r="E4" s="2" t="s">
        <v>103</v>
      </c>
      <c r="F4" s="2"/>
    </row>
    <row r="5" spans="1:9">
      <c r="A5" s="2"/>
      <c r="B5" s="2"/>
      <c r="C5" s="2"/>
      <c r="D5" s="2"/>
      <c r="E5" s="2" t="s">
        <v>31</v>
      </c>
      <c r="F5" s="2"/>
    </row>
    <row r="6" spans="1:9">
      <c r="A6" s="2"/>
      <c r="B6" s="2"/>
      <c r="C6" s="2"/>
      <c r="D6" s="2"/>
      <c r="E6" s="2" t="s">
        <v>104</v>
      </c>
      <c r="F6" s="2"/>
    </row>
    <row r="7" spans="1:9">
      <c r="A7" s="2"/>
      <c r="B7" s="2"/>
      <c r="C7" s="2"/>
      <c r="D7" s="2"/>
      <c r="E7" s="2"/>
      <c r="F7" s="2"/>
    </row>
    <row r="8" spans="1:9">
      <c r="A8" s="2"/>
      <c r="B8" s="2"/>
      <c r="C8" s="60" t="s">
        <v>100</v>
      </c>
      <c r="D8" s="60"/>
      <c r="E8" s="60"/>
      <c r="F8" s="60"/>
    </row>
    <row r="9" spans="1:9" ht="15.75" thickBot="1">
      <c r="A9" s="2"/>
      <c r="B9" s="2"/>
      <c r="C9" s="2"/>
      <c r="D9" s="2"/>
      <c r="E9" s="2"/>
      <c r="F9" s="2" t="s">
        <v>99</v>
      </c>
    </row>
    <row r="10" spans="1:9" ht="57.75" thickBot="1">
      <c r="A10" s="50" t="s">
        <v>0</v>
      </c>
      <c r="B10" s="51"/>
      <c r="C10" s="51"/>
      <c r="D10" s="3" t="s">
        <v>32</v>
      </c>
      <c r="E10" s="3" t="s">
        <v>101</v>
      </c>
      <c r="F10" s="4" t="s">
        <v>1</v>
      </c>
    </row>
    <row r="11" spans="1:9" ht="15.75" thickBot="1">
      <c r="A11" s="52">
        <v>1</v>
      </c>
      <c r="B11" s="53"/>
      <c r="C11" s="53"/>
      <c r="D11" s="5">
        <v>2</v>
      </c>
      <c r="E11" s="5">
        <v>3</v>
      </c>
      <c r="F11" s="6">
        <v>4</v>
      </c>
    </row>
    <row r="12" spans="1:9">
      <c r="A12" s="54" t="s">
        <v>2</v>
      </c>
      <c r="B12" s="55"/>
      <c r="C12" s="55"/>
      <c r="D12" s="20"/>
      <c r="E12" s="20"/>
      <c r="F12" s="21"/>
    </row>
    <row r="13" spans="1:9">
      <c r="A13" s="58" t="s">
        <v>3</v>
      </c>
      <c r="B13" s="59"/>
      <c r="C13" s="59"/>
      <c r="D13" s="8">
        <f>D14+D15+D16+D17+D18+D19+D20+D21+D22+D23+D24</f>
        <v>52914448.899999999</v>
      </c>
      <c r="E13" s="8">
        <f>E14+E15+E16+E17+E18+E19+E20+E21+E22+E23+E24</f>
        <v>27323765.5</v>
      </c>
      <c r="F13" s="33">
        <f t="shared" ref="F13:F33" si="0">IFERROR(E13/D13,0)</f>
        <v>0.51637626523594016</v>
      </c>
    </row>
    <row r="14" spans="1:9">
      <c r="A14" s="46" t="s">
        <v>29</v>
      </c>
      <c r="B14" s="47"/>
      <c r="C14" s="47"/>
      <c r="D14" s="7">
        <v>31250195</v>
      </c>
      <c r="E14" s="7">
        <v>14007455.85</v>
      </c>
      <c r="F14" s="24">
        <f t="shared" si="0"/>
        <v>0.4482357902086691</v>
      </c>
    </row>
    <row r="15" spans="1:9">
      <c r="A15" s="46" t="s">
        <v>4</v>
      </c>
      <c r="B15" s="47"/>
      <c r="C15" s="47"/>
      <c r="D15" s="7">
        <v>10704214.539999999</v>
      </c>
      <c r="E15" s="7">
        <v>5174862.9800000004</v>
      </c>
      <c r="F15" s="24">
        <f t="shared" si="0"/>
        <v>0.48344163513000749</v>
      </c>
    </row>
    <row r="16" spans="1:9">
      <c r="A16" s="46" t="s">
        <v>5</v>
      </c>
      <c r="B16" s="47"/>
      <c r="C16" s="47"/>
      <c r="D16" s="7">
        <v>7143317</v>
      </c>
      <c r="E16" s="7">
        <v>5526088.6900000004</v>
      </c>
      <c r="F16" s="24">
        <f t="shared" si="0"/>
        <v>0.7736026120638354</v>
      </c>
    </row>
    <row r="17" spans="1:6">
      <c r="A17" s="46" t="s">
        <v>6</v>
      </c>
      <c r="B17" s="47"/>
      <c r="C17" s="47"/>
      <c r="D17" s="7">
        <v>1298822.3600000001</v>
      </c>
      <c r="E17" s="7">
        <v>835197.25</v>
      </c>
      <c r="F17" s="24">
        <f t="shared" si="0"/>
        <v>0.64304193993087699</v>
      </c>
    </row>
    <row r="18" spans="1:6">
      <c r="A18" s="46" t="s">
        <v>7</v>
      </c>
      <c r="B18" s="47"/>
      <c r="C18" s="47"/>
      <c r="D18" s="7">
        <v>1266400</v>
      </c>
      <c r="E18" s="7">
        <v>820779.76</v>
      </c>
      <c r="F18" s="24">
        <f t="shared" si="0"/>
        <v>0.64812046746683516</v>
      </c>
    </row>
    <row r="19" spans="1:6">
      <c r="A19" s="46" t="s">
        <v>8</v>
      </c>
      <c r="B19" s="47"/>
      <c r="C19" s="47"/>
      <c r="D19" s="7">
        <v>407000</v>
      </c>
      <c r="E19" s="7">
        <v>136292.31</v>
      </c>
      <c r="F19" s="24">
        <f t="shared" si="0"/>
        <v>0.33487054054054055</v>
      </c>
    </row>
    <row r="20" spans="1:6">
      <c r="A20" s="46" t="s">
        <v>9</v>
      </c>
      <c r="B20" s="47"/>
      <c r="C20" s="47"/>
      <c r="D20" s="7"/>
      <c r="E20" s="7">
        <v>1250</v>
      </c>
      <c r="F20" s="24">
        <f t="shared" si="0"/>
        <v>0</v>
      </c>
    </row>
    <row r="21" spans="1:6">
      <c r="A21" s="46" t="s">
        <v>10</v>
      </c>
      <c r="B21" s="47"/>
      <c r="C21" s="47"/>
      <c r="D21" s="7">
        <v>409000</v>
      </c>
      <c r="E21" s="7">
        <v>323828.69</v>
      </c>
      <c r="F21" s="24">
        <f t="shared" si="0"/>
        <v>0.79175718826405872</v>
      </c>
    </row>
    <row r="22" spans="1:6">
      <c r="A22" s="46" t="s">
        <v>11</v>
      </c>
      <c r="B22" s="47"/>
      <c r="C22" s="47"/>
      <c r="D22" s="7"/>
      <c r="E22" s="7"/>
      <c r="F22" s="24">
        <f t="shared" si="0"/>
        <v>0</v>
      </c>
    </row>
    <row r="23" spans="1:6">
      <c r="A23" s="46" t="s">
        <v>12</v>
      </c>
      <c r="B23" s="47"/>
      <c r="C23" s="47"/>
      <c r="D23" s="7">
        <v>435500</v>
      </c>
      <c r="E23" s="7">
        <v>498009.97</v>
      </c>
      <c r="F23" s="24">
        <f t="shared" si="0"/>
        <v>1.1435360964408725</v>
      </c>
    </row>
    <row r="24" spans="1:6">
      <c r="A24" s="46" t="s">
        <v>13</v>
      </c>
      <c r="B24" s="47"/>
      <c r="C24" s="47"/>
      <c r="D24" s="7"/>
      <c r="E24" s="7"/>
      <c r="F24" s="24">
        <f t="shared" si="0"/>
        <v>0</v>
      </c>
    </row>
    <row r="25" spans="1:6">
      <c r="A25" s="58" t="s">
        <v>14</v>
      </c>
      <c r="B25" s="59"/>
      <c r="C25" s="59"/>
      <c r="D25" s="8">
        <f>D26+D31+D32</f>
        <v>288408704.74000001</v>
      </c>
      <c r="E25" s="8">
        <f>E26+E31+E32</f>
        <v>135472361.24000001</v>
      </c>
      <c r="F25" s="24">
        <f t="shared" si="0"/>
        <v>0.46972355207561478</v>
      </c>
    </row>
    <row r="26" spans="1:6">
      <c r="A26" s="46" t="s">
        <v>15</v>
      </c>
      <c r="B26" s="47"/>
      <c r="C26" s="47"/>
      <c r="D26" s="7">
        <f>D27+D28+D29+D30</f>
        <v>288408704.74000001</v>
      </c>
      <c r="E26" s="7">
        <f>E27+E28+E29+E30</f>
        <v>135472361.24000001</v>
      </c>
      <c r="F26" s="24">
        <f t="shared" si="0"/>
        <v>0.46972355207561478</v>
      </c>
    </row>
    <row r="27" spans="1:6">
      <c r="A27" s="56" t="s">
        <v>52</v>
      </c>
      <c r="B27" s="57"/>
      <c r="C27" s="57"/>
      <c r="D27" s="7">
        <v>75004100</v>
      </c>
      <c r="E27" s="7">
        <v>37502000</v>
      </c>
      <c r="F27" s="24">
        <f t="shared" si="0"/>
        <v>0.49999933336977581</v>
      </c>
    </row>
    <row r="28" spans="1:6">
      <c r="A28" s="56" t="s">
        <v>51</v>
      </c>
      <c r="B28" s="57"/>
      <c r="C28" s="57"/>
      <c r="D28" s="7">
        <v>22985594.739999998</v>
      </c>
      <c r="E28" s="7">
        <v>6613563.9299999997</v>
      </c>
      <c r="F28" s="24">
        <f t="shared" si="0"/>
        <v>0.28772646541492103</v>
      </c>
    </row>
    <row r="29" spans="1:6">
      <c r="A29" s="56" t="s">
        <v>33</v>
      </c>
      <c r="B29" s="57"/>
      <c r="C29" s="57"/>
      <c r="D29" s="7">
        <v>186176600</v>
      </c>
      <c r="E29" s="7">
        <v>90963361.760000005</v>
      </c>
      <c r="F29" s="24">
        <f t="shared" si="0"/>
        <v>0.48858643760816345</v>
      </c>
    </row>
    <row r="30" spans="1:6" ht="15" customHeight="1">
      <c r="A30" s="56" t="s">
        <v>50</v>
      </c>
      <c r="B30" s="57"/>
      <c r="C30" s="57"/>
      <c r="D30" s="7">
        <v>4242410</v>
      </c>
      <c r="E30" s="7">
        <v>393435.55</v>
      </c>
      <c r="F30" s="24">
        <f t="shared" si="0"/>
        <v>9.2738690979891139E-2</v>
      </c>
    </row>
    <row r="31" spans="1:6">
      <c r="A31" s="46" t="s">
        <v>16</v>
      </c>
      <c r="B31" s="47"/>
      <c r="C31" s="47"/>
      <c r="D31" s="7"/>
      <c r="E31" s="7"/>
      <c r="F31" s="24">
        <f t="shared" si="0"/>
        <v>0</v>
      </c>
    </row>
    <row r="32" spans="1:6">
      <c r="A32" s="46" t="s">
        <v>17</v>
      </c>
      <c r="B32" s="47"/>
      <c r="C32" s="47"/>
      <c r="D32" s="7"/>
      <c r="E32" s="7"/>
      <c r="F32" s="24">
        <f t="shared" si="0"/>
        <v>0</v>
      </c>
    </row>
    <row r="33" spans="1:6">
      <c r="A33" s="48" t="s">
        <v>18</v>
      </c>
      <c r="B33" s="49"/>
      <c r="C33" s="49"/>
      <c r="D33" s="9">
        <f>D13+D25</f>
        <v>341323153.63999999</v>
      </c>
      <c r="E33" s="9">
        <f>E13+E25</f>
        <v>162796126.74000001</v>
      </c>
      <c r="F33" s="34">
        <f t="shared" si="0"/>
        <v>0.47695600197021554</v>
      </c>
    </row>
    <row r="34" spans="1:6" ht="29.25">
      <c r="A34" s="18" t="s">
        <v>40</v>
      </c>
      <c r="B34" s="14" t="s">
        <v>41</v>
      </c>
      <c r="C34" s="12" t="s">
        <v>19</v>
      </c>
      <c r="D34" s="13"/>
      <c r="E34" s="13"/>
      <c r="F34" s="23"/>
    </row>
    <row r="35" spans="1:6">
      <c r="A35" s="26" t="s">
        <v>43</v>
      </c>
      <c r="B35" s="27" t="s">
        <v>42</v>
      </c>
      <c r="C35" s="28" t="s">
        <v>20</v>
      </c>
      <c r="D35" s="8">
        <f>D36+D37+D38+D39+D40+D41</f>
        <v>33677630.129999995</v>
      </c>
      <c r="E35" s="8">
        <f>E36+E37+E38+E39+E40+E41</f>
        <v>20043281.100000001</v>
      </c>
      <c r="F35" s="33">
        <f t="shared" ref="F35:F56" si="1">IFERROR(E35/D35,0)</f>
        <v>0.59515117372066717</v>
      </c>
    </row>
    <row r="36" spans="1:6" ht="30">
      <c r="A36" s="29" t="s">
        <v>43</v>
      </c>
      <c r="B36" s="15" t="s">
        <v>44</v>
      </c>
      <c r="C36" s="10" t="s">
        <v>34</v>
      </c>
      <c r="D36" s="11">
        <v>1604228</v>
      </c>
      <c r="E36" s="11">
        <v>773047.23</v>
      </c>
      <c r="F36" s="24">
        <f t="shared" si="1"/>
        <v>0.48188114781689384</v>
      </c>
    </row>
    <row r="37" spans="1:6" ht="45">
      <c r="A37" s="29" t="s">
        <v>43</v>
      </c>
      <c r="B37" s="15" t="s">
        <v>45</v>
      </c>
      <c r="C37" s="10" t="s">
        <v>35</v>
      </c>
      <c r="D37" s="11">
        <v>13507449.6</v>
      </c>
      <c r="E37" s="11">
        <v>8929326.5</v>
      </c>
      <c r="F37" s="24">
        <f t="shared" si="1"/>
        <v>0.66106680124129436</v>
      </c>
    </row>
    <row r="38" spans="1:6">
      <c r="A38" s="29" t="s">
        <v>43</v>
      </c>
      <c r="B38" s="15" t="s">
        <v>46</v>
      </c>
      <c r="C38" s="10" t="s">
        <v>36</v>
      </c>
      <c r="D38" s="11">
        <v>18400</v>
      </c>
      <c r="E38" s="11">
        <v>18400</v>
      </c>
      <c r="F38" s="24">
        <f t="shared" si="1"/>
        <v>1</v>
      </c>
    </row>
    <row r="39" spans="1:6" ht="30">
      <c r="A39" s="29" t="s">
        <v>43</v>
      </c>
      <c r="B39" s="15" t="s">
        <v>47</v>
      </c>
      <c r="C39" s="10" t="s">
        <v>37</v>
      </c>
      <c r="D39" s="11">
        <v>4583731.8899999997</v>
      </c>
      <c r="E39" s="11">
        <v>2435041.23</v>
      </c>
      <c r="F39" s="24">
        <f t="shared" si="1"/>
        <v>0.53123552782665051</v>
      </c>
    </row>
    <row r="40" spans="1:6">
      <c r="A40" s="29" t="s">
        <v>43</v>
      </c>
      <c r="B40" s="15" t="s">
        <v>48</v>
      </c>
      <c r="C40" s="10" t="s">
        <v>38</v>
      </c>
      <c r="D40" s="11">
        <v>50996</v>
      </c>
      <c r="E40" s="11"/>
      <c r="F40" s="24">
        <f t="shared" si="1"/>
        <v>0</v>
      </c>
    </row>
    <row r="41" spans="1:6">
      <c r="A41" s="29" t="s">
        <v>43</v>
      </c>
      <c r="B41" s="15" t="s">
        <v>49</v>
      </c>
      <c r="C41" s="10" t="s">
        <v>39</v>
      </c>
      <c r="D41" s="11">
        <v>13912824.640000001</v>
      </c>
      <c r="E41" s="11">
        <v>7887466.1399999997</v>
      </c>
      <c r="F41" s="24">
        <f t="shared" si="1"/>
        <v>0.56692054590576646</v>
      </c>
    </row>
    <row r="42" spans="1:6">
      <c r="A42" s="26" t="s">
        <v>44</v>
      </c>
      <c r="B42" s="27" t="s">
        <v>42</v>
      </c>
      <c r="C42" s="28" t="s">
        <v>21</v>
      </c>
      <c r="D42" s="8"/>
      <c r="E42" s="8"/>
      <c r="F42" s="24">
        <f t="shared" si="1"/>
        <v>0</v>
      </c>
    </row>
    <row r="43" spans="1:6">
      <c r="A43" s="26" t="s">
        <v>53</v>
      </c>
      <c r="B43" s="27" t="s">
        <v>42</v>
      </c>
      <c r="C43" s="28" t="s">
        <v>22</v>
      </c>
      <c r="D43" s="8">
        <f>D44</f>
        <v>1417315.12</v>
      </c>
      <c r="E43" s="8">
        <f>E44</f>
        <v>918646.61</v>
      </c>
      <c r="F43" s="24">
        <f t="shared" si="1"/>
        <v>0.64815974728329995</v>
      </c>
    </row>
    <row r="44" spans="1:6" ht="30">
      <c r="A44" s="29" t="s">
        <v>53</v>
      </c>
      <c r="B44" s="15" t="s">
        <v>54</v>
      </c>
      <c r="C44" s="10" t="s">
        <v>55</v>
      </c>
      <c r="D44" s="11">
        <v>1417315.12</v>
      </c>
      <c r="E44" s="11">
        <v>918646.61</v>
      </c>
      <c r="F44" s="24">
        <f t="shared" si="1"/>
        <v>0.64815974728329995</v>
      </c>
    </row>
    <row r="45" spans="1:6">
      <c r="A45" s="30" t="s">
        <v>45</v>
      </c>
      <c r="B45" s="27" t="s">
        <v>42</v>
      </c>
      <c r="C45" s="28" t="s">
        <v>56</v>
      </c>
      <c r="D45" s="8">
        <f>D46+D47+D48+D49</f>
        <v>15627043.539999999</v>
      </c>
      <c r="E45" s="8">
        <f>E46+E47+E48+E49</f>
        <v>2839821.96</v>
      </c>
      <c r="F45" s="24">
        <f t="shared" si="1"/>
        <v>0.18172483827353567</v>
      </c>
    </row>
    <row r="46" spans="1:6">
      <c r="A46" s="29" t="s">
        <v>45</v>
      </c>
      <c r="B46" s="15" t="s">
        <v>46</v>
      </c>
      <c r="C46" s="10" t="s">
        <v>57</v>
      </c>
      <c r="D46" s="11">
        <v>45300</v>
      </c>
      <c r="E46" s="11"/>
      <c r="F46" s="24">
        <f t="shared" si="1"/>
        <v>0</v>
      </c>
    </row>
    <row r="47" spans="1:6">
      <c r="A47" s="29" t="s">
        <v>45</v>
      </c>
      <c r="B47" s="15" t="s">
        <v>58</v>
      </c>
      <c r="C47" s="10" t="s">
        <v>59</v>
      </c>
      <c r="D47" s="11">
        <v>339929</v>
      </c>
      <c r="E47" s="11">
        <v>39928.959999999999</v>
      </c>
      <c r="F47" s="24">
        <f t="shared" si="1"/>
        <v>0.11746264661149829</v>
      </c>
    </row>
    <row r="48" spans="1:6">
      <c r="A48" s="29" t="s">
        <v>45</v>
      </c>
      <c r="B48" s="15" t="s">
        <v>54</v>
      </c>
      <c r="C48" s="10" t="s">
        <v>60</v>
      </c>
      <c r="D48" s="11">
        <v>15141814.539999999</v>
      </c>
      <c r="E48" s="11">
        <v>2719584</v>
      </c>
      <c r="F48" s="24">
        <f t="shared" si="1"/>
        <v>0.17960753599350321</v>
      </c>
    </row>
    <row r="49" spans="1:6">
      <c r="A49" s="29" t="s">
        <v>45</v>
      </c>
      <c r="B49" s="15" t="s">
        <v>61</v>
      </c>
      <c r="C49" s="10" t="s">
        <v>62</v>
      </c>
      <c r="D49" s="11">
        <v>100000</v>
      </c>
      <c r="E49" s="11">
        <v>80309</v>
      </c>
      <c r="F49" s="24">
        <f t="shared" si="1"/>
        <v>0.80308999999999997</v>
      </c>
    </row>
    <row r="50" spans="1:6">
      <c r="A50" s="26" t="s">
        <v>46</v>
      </c>
      <c r="B50" s="27" t="s">
        <v>42</v>
      </c>
      <c r="C50" s="28" t="s">
        <v>23</v>
      </c>
      <c r="D50" s="8">
        <f>D51+D52</f>
        <v>171104</v>
      </c>
      <c r="E50" s="8">
        <f>E51+E52</f>
        <v>168431.99</v>
      </c>
      <c r="F50" s="24">
        <f t="shared" si="1"/>
        <v>0.98438370815410503</v>
      </c>
    </row>
    <row r="51" spans="1:6">
      <c r="A51" s="29" t="s">
        <v>46</v>
      </c>
      <c r="B51" s="15" t="s">
        <v>43</v>
      </c>
      <c r="C51" s="10" t="s">
        <v>63</v>
      </c>
      <c r="D51" s="11">
        <v>5000</v>
      </c>
      <c r="E51" s="11">
        <v>2328.4699999999998</v>
      </c>
      <c r="F51" s="24">
        <f t="shared" si="1"/>
        <v>0.46569399999999994</v>
      </c>
    </row>
    <row r="52" spans="1:6">
      <c r="A52" s="29" t="s">
        <v>46</v>
      </c>
      <c r="B52" s="15" t="s">
        <v>44</v>
      </c>
      <c r="C52" s="10" t="s">
        <v>64</v>
      </c>
      <c r="D52" s="11">
        <v>166104</v>
      </c>
      <c r="E52" s="11">
        <v>166103.51999999999</v>
      </c>
      <c r="F52" s="24">
        <f t="shared" si="1"/>
        <v>0.99999711024418425</v>
      </c>
    </row>
    <row r="53" spans="1:6">
      <c r="A53" s="26" t="s">
        <v>65</v>
      </c>
      <c r="B53" s="27" t="s">
        <v>42</v>
      </c>
      <c r="C53" s="28" t="s">
        <v>24</v>
      </c>
      <c r="D53" s="8">
        <f>D54+D55+D56+D58+D57</f>
        <v>241607397.08000001</v>
      </c>
      <c r="E53" s="8">
        <f>E54+E55+E56+E58+E57</f>
        <v>114952162.27000003</v>
      </c>
      <c r="F53" s="24">
        <f t="shared" si="1"/>
        <v>0.47578080662794259</v>
      </c>
    </row>
    <row r="54" spans="1:6">
      <c r="A54" s="29" t="s">
        <v>65</v>
      </c>
      <c r="B54" s="15" t="s">
        <v>43</v>
      </c>
      <c r="C54" s="10" t="s">
        <v>66</v>
      </c>
      <c r="D54" s="11">
        <v>42292385.439999998</v>
      </c>
      <c r="E54" s="11">
        <v>17234857.82</v>
      </c>
      <c r="F54" s="24">
        <f t="shared" si="1"/>
        <v>0.40751680570137172</v>
      </c>
    </row>
    <row r="55" spans="1:6">
      <c r="A55" s="29" t="s">
        <v>65</v>
      </c>
      <c r="B55" s="15" t="s">
        <v>44</v>
      </c>
      <c r="C55" s="10" t="s">
        <v>67</v>
      </c>
      <c r="D55" s="11">
        <v>180527270</v>
      </c>
      <c r="E55" s="11">
        <v>88502645.920000002</v>
      </c>
      <c r="F55" s="24">
        <f t="shared" si="1"/>
        <v>0.49024530155471802</v>
      </c>
    </row>
    <row r="56" spans="1:6">
      <c r="A56" s="29" t="s">
        <v>65</v>
      </c>
      <c r="B56" s="15" t="s">
        <v>53</v>
      </c>
      <c r="C56" s="10" t="s">
        <v>68</v>
      </c>
      <c r="D56" s="11">
        <v>9861404.9199999999</v>
      </c>
      <c r="E56" s="11">
        <v>4560697.09</v>
      </c>
      <c r="F56" s="24">
        <f t="shared" si="1"/>
        <v>0.46247944658984758</v>
      </c>
    </row>
    <row r="57" spans="1:6">
      <c r="A57" s="29" t="s">
        <v>65</v>
      </c>
      <c r="B57" s="15" t="s">
        <v>65</v>
      </c>
      <c r="C57" s="10" t="s">
        <v>98</v>
      </c>
      <c r="D57" s="11">
        <v>1580249.36</v>
      </c>
      <c r="E57" s="11">
        <v>851521.43</v>
      </c>
      <c r="F57" s="24"/>
    </row>
    <row r="58" spans="1:6">
      <c r="A58" s="29" t="s">
        <v>65</v>
      </c>
      <c r="B58" s="15" t="s">
        <v>54</v>
      </c>
      <c r="C58" s="10" t="s">
        <v>69</v>
      </c>
      <c r="D58" s="11">
        <v>7346087.3600000003</v>
      </c>
      <c r="E58" s="11">
        <v>3802440.01</v>
      </c>
      <c r="F58" s="24">
        <f t="shared" ref="F58:F77" si="2">IFERROR(E58/D58,0)</f>
        <v>0.51761431952260362</v>
      </c>
    </row>
    <row r="59" spans="1:6">
      <c r="A59" s="26" t="s">
        <v>58</v>
      </c>
      <c r="B59" s="27" t="s">
        <v>42</v>
      </c>
      <c r="C59" s="28" t="s">
        <v>70</v>
      </c>
      <c r="D59" s="8">
        <f>D60+D61</f>
        <v>37847854.740000002</v>
      </c>
      <c r="E59" s="8">
        <f>E60+E61</f>
        <v>18391650.600000001</v>
      </c>
      <c r="F59" s="24">
        <f t="shared" si="2"/>
        <v>0.48593640845282954</v>
      </c>
    </row>
    <row r="60" spans="1:6">
      <c r="A60" s="29" t="s">
        <v>58</v>
      </c>
      <c r="B60" s="15" t="s">
        <v>43</v>
      </c>
      <c r="C60" s="10" t="s">
        <v>25</v>
      </c>
      <c r="D60" s="11">
        <v>36553191.740000002</v>
      </c>
      <c r="E60" s="11">
        <v>17661221.800000001</v>
      </c>
      <c r="F60" s="24">
        <f t="shared" si="2"/>
        <v>0.48316497026095262</v>
      </c>
    </row>
    <row r="61" spans="1:6">
      <c r="A61" s="29" t="s">
        <v>58</v>
      </c>
      <c r="B61" s="15" t="s">
        <v>45</v>
      </c>
      <c r="C61" s="10" t="s">
        <v>71</v>
      </c>
      <c r="D61" s="11">
        <v>1294663</v>
      </c>
      <c r="E61" s="11">
        <v>730428.8</v>
      </c>
      <c r="F61" s="24">
        <f t="shared" si="2"/>
        <v>0.56418450206733339</v>
      </c>
    </row>
    <row r="62" spans="1:6">
      <c r="A62" s="26" t="s">
        <v>72</v>
      </c>
      <c r="B62" s="27" t="s">
        <v>42</v>
      </c>
      <c r="C62" s="28" t="s">
        <v>26</v>
      </c>
      <c r="D62" s="8">
        <f>D63+D64+D65</f>
        <v>3269520</v>
      </c>
      <c r="E62" s="8">
        <f>E63+E64+E65</f>
        <v>1552250.7</v>
      </c>
      <c r="F62" s="24">
        <f t="shared" si="2"/>
        <v>0.47476409381193568</v>
      </c>
    </row>
    <row r="63" spans="1:6">
      <c r="A63" s="29" t="s">
        <v>72</v>
      </c>
      <c r="B63" s="15" t="s">
        <v>43</v>
      </c>
      <c r="C63" s="10" t="s">
        <v>73</v>
      </c>
      <c r="D63" s="11">
        <v>547416</v>
      </c>
      <c r="E63" s="11">
        <v>281661.59999999998</v>
      </c>
      <c r="F63" s="24">
        <f t="shared" si="2"/>
        <v>0.51452935244859477</v>
      </c>
    </row>
    <row r="64" spans="1:6">
      <c r="A64" s="29" t="s">
        <v>72</v>
      </c>
      <c r="B64" s="15" t="s">
        <v>53</v>
      </c>
      <c r="C64" s="10" t="s">
        <v>74</v>
      </c>
      <c r="D64" s="11">
        <v>1689004</v>
      </c>
      <c r="E64" s="11">
        <v>765456.17</v>
      </c>
      <c r="F64" s="24">
        <f t="shared" si="2"/>
        <v>0.45319973783365819</v>
      </c>
    </row>
    <row r="65" spans="1:6">
      <c r="A65" s="29" t="s">
        <v>72</v>
      </c>
      <c r="B65" s="15" t="s">
        <v>45</v>
      </c>
      <c r="C65" s="10" t="s">
        <v>75</v>
      </c>
      <c r="D65" s="11">
        <v>1033100</v>
      </c>
      <c r="E65" s="11">
        <v>505132.93</v>
      </c>
      <c r="F65" s="24">
        <f t="shared" si="2"/>
        <v>0.48894872713193299</v>
      </c>
    </row>
    <row r="66" spans="1:6">
      <c r="A66" s="26" t="s">
        <v>48</v>
      </c>
      <c r="B66" s="27" t="s">
        <v>42</v>
      </c>
      <c r="C66" s="28" t="s">
        <v>27</v>
      </c>
      <c r="D66" s="8">
        <f>D67</f>
        <v>5410973.9199999999</v>
      </c>
      <c r="E66" s="8">
        <f>E67</f>
        <v>2514479.5</v>
      </c>
      <c r="F66" s="24">
        <f t="shared" si="2"/>
        <v>0.46469998509990973</v>
      </c>
    </row>
    <row r="67" spans="1:6">
      <c r="A67" s="29" t="s">
        <v>48</v>
      </c>
      <c r="B67" s="15" t="s">
        <v>43</v>
      </c>
      <c r="C67" s="10" t="s">
        <v>76</v>
      </c>
      <c r="D67" s="11">
        <v>5410973.9199999999</v>
      </c>
      <c r="E67" s="11">
        <v>2514479.5</v>
      </c>
      <c r="F67" s="24">
        <f t="shared" si="2"/>
        <v>0.46469998509990973</v>
      </c>
    </row>
    <row r="68" spans="1:6">
      <c r="A68" s="26" t="s">
        <v>61</v>
      </c>
      <c r="B68" s="27" t="s">
        <v>42</v>
      </c>
      <c r="C68" s="28" t="s">
        <v>77</v>
      </c>
      <c r="D68" s="8">
        <f>D69+D70</f>
        <v>285100</v>
      </c>
      <c r="E68" s="8">
        <f>E69+E70</f>
        <v>100000</v>
      </c>
      <c r="F68" s="24">
        <f t="shared" si="2"/>
        <v>0.35075412136092599</v>
      </c>
    </row>
    <row r="69" spans="1:6">
      <c r="A69" s="29" t="s">
        <v>61</v>
      </c>
      <c r="B69" s="15" t="s">
        <v>44</v>
      </c>
      <c r="C69" s="10" t="s">
        <v>78</v>
      </c>
      <c r="D69" s="11">
        <v>100000</v>
      </c>
      <c r="E69" s="11">
        <v>100000</v>
      </c>
      <c r="F69" s="24">
        <f t="shared" si="2"/>
        <v>1</v>
      </c>
    </row>
    <row r="70" spans="1:6">
      <c r="A70" s="29" t="s">
        <v>61</v>
      </c>
      <c r="B70" s="15" t="s">
        <v>45</v>
      </c>
      <c r="C70" s="10" t="s">
        <v>79</v>
      </c>
      <c r="D70" s="11">
        <v>185100</v>
      </c>
      <c r="E70" s="11"/>
      <c r="F70" s="24">
        <f t="shared" si="2"/>
        <v>0</v>
      </c>
    </row>
    <row r="71" spans="1:6">
      <c r="A71" s="26" t="s">
        <v>49</v>
      </c>
      <c r="B71" s="27" t="s">
        <v>42</v>
      </c>
      <c r="C71" s="28" t="s">
        <v>80</v>
      </c>
      <c r="D71" s="8">
        <f>D72</f>
        <v>5547</v>
      </c>
      <c r="E71" s="8">
        <f>E72</f>
        <v>0</v>
      </c>
      <c r="F71" s="24">
        <f t="shared" si="2"/>
        <v>0</v>
      </c>
    </row>
    <row r="72" spans="1:6">
      <c r="A72" s="29" t="s">
        <v>49</v>
      </c>
      <c r="B72" s="15" t="s">
        <v>43</v>
      </c>
      <c r="C72" s="10" t="s">
        <v>81</v>
      </c>
      <c r="D72" s="11">
        <v>5547</v>
      </c>
      <c r="E72" s="11"/>
      <c r="F72" s="24">
        <f t="shared" si="2"/>
        <v>0</v>
      </c>
    </row>
    <row r="73" spans="1:6" ht="30">
      <c r="A73" s="26" t="s">
        <v>82</v>
      </c>
      <c r="B73" s="27" t="s">
        <v>42</v>
      </c>
      <c r="C73" s="28" t="s">
        <v>83</v>
      </c>
      <c r="D73" s="8">
        <f>D74+D75</f>
        <v>2373240</v>
      </c>
      <c r="E73" s="8">
        <f>E74+E75</f>
        <v>1351209</v>
      </c>
      <c r="F73" s="24">
        <f t="shared" si="2"/>
        <v>0.569352025079638</v>
      </c>
    </row>
    <row r="74" spans="1:6" ht="30">
      <c r="A74" s="29" t="s">
        <v>82</v>
      </c>
      <c r="B74" s="15" t="s">
        <v>43</v>
      </c>
      <c r="C74" s="10" t="s">
        <v>84</v>
      </c>
      <c r="D74" s="11">
        <v>2373240</v>
      </c>
      <c r="E74" s="11">
        <v>1351209</v>
      </c>
      <c r="F74" s="24">
        <f t="shared" si="2"/>
        <v>0.569352025079638</v>
      </c>
    </row>
    <row r="75" spans="1:6" ht="30">
      <c r="A75" s="29" t="s">
        <v>82</v>
      </c>
      <c r="B75" s="15" t="s">
        <v>53</v>
      </c>
      <c r="C75" s="10" t="s">
        <v>85</v>
      </c>
      <c r="D75" s="11"/>
      <c r="E75" s="11"/>
      <c r="F75" s="24">
        <f t="shared" si="2"/>
        <v>0</v>
      </c>
    </row>
    <row r="76" spans="1:6">
      <c r="A76" s="29"/>
      <c r="B76" s="15"/>
      <c r="C76" s="10"/>
      <c r="D76" s="11"/>
      <c r="E76" s="11"/>
      <c r="F76" s="24">
        <f t="shared" si="2"/>
        <v>0</v>
      </c>
    </row>
    <row r="77" spans="1:6">
      <c r="A77" s="29"/>
      <c r="B77" s="15"/>
      <c r="C77" s="31" t="s">
        <v>18</v>
      </c>
      <c r="D77" s="32">
        <f>D35+D42+D43+D45+D50+D53+D59+D62+D66+D68+D71+D73</f>
        <v>341692725.53000003</v>
      </c>
      <c r="E77" s="32">
        <f>E35+E42+E43+E45+E50+E53+E59+E62+E66+E68+E71+E73</f>
        <v>162831933.73000002</v>
      </c>
      <c r="F77" s="34">
        <f t="shared" si="2"/>
        <v>0.47654492344673477</v>
      </c>
    </row>
    <row r="78" spans="1:6">
      <c r="A78" s="43" t="s">
        <v>28</v>
      </c>
      <c r="B78" s="44"/>
      <c r="C78" s="45"/>
      <c r="D78" s="13">
        <f>D33-D77</f>
        <v>-369571.8900000453</v>
      </c>
      <c r="E78" s="13">
        <f>E33-E77</f>
        <v>-35806.990000009537</v>
      </c>
      <c r="F78" s="23"/>
    </row>
    <row r="79" spans="1:6">
      <c r="A79" s="41" t="s">
        <v>86</v>
      </c>
      <c r="B79" s="42"/>
      <c r="C79" s="42"/>
      <c r="D79" s="9">
        <f>D80+D81</f>
        <v>4000000</v>
      </c>
      <c r="E79" s="9">
        <f>E80+E81</f>
        <v>0</v>
      </c>
      <c r="F79" s="24"/>
    </row>
    <row r="80" spans="1:6">
      <c r="A80" s="37" t="s">
        <v>87</v>
      </c>
      <c r="B80" s="38"/>
      <c r="C80" s="38"/>
      <c r="D80" s="16">
        <v>4000000</v>
      </c>
      <c r="E80" s="16"/>
      <c r="F80" s="22"/>
    </row>
    <row r="81" spans="1:6">
      <c r="A81" s="37" t="s">
        <v>88</v>
      </c>
      <c r="B81" s="38"/>
      <c r="C81" s="38"/>
      <c r="D81" s="16"/>
      <c r="E81" s="16"/>
      <c r="F81" s="22"/>
    </row>
    <row r="82" spans="1:6">
      <c r="A82" s="41" t="s">
        <v>89</v>
      </c>
      <c r="B82" s="42"/>
      <c r="C82" s="42"/>
      <c r="D82" s="17">
        <f>D83+D84</f>
        <v>-4000000</v>
      </c>
      <c r="E82" s="17">
        <f>E83+E84</f>
        <v>0</v>
      </c>
      <c r="F82" s="22"/>
    </row>
    <row r="83" spans="1:6">
      <c r="A83" s="37" t="s">
        <v>87</v>
      </c>
      <c r="B83" s="38"/>
      <c r="C83" s="38"/>
      <c r="D83" s="16"/>
      <c r="E83" s="16"/>
      <c r="F83" s="22"/>
    </row>
    <row r="84" spans="1:6">
      <c r="A84" s="37" t="s">
        <v>88</v>
      </c>
      <c r="B84" s="38"/>
      <c r="C84" s="38"/>
      <c r="D84" s="16">
        <v>-4000000</v>
      </c>
      <c r="E84" s="16"/>
      <c r="F84" s="22"/>
    </row>
    <row r="85" spans="1:6">
      <c r="A85" s="39" t="s">
        <v>90</v>
      </c>
      <c r="B85" s="40"/>
      <c r="C85" s="40"/>
      <c r="D85" s="17"/>
      <c r="E85" s="17"/>
      <c r="F85" s="22"/>
    </row>
    <row r="86" spans="1:6">
      <c r="A86" s="39" t="s">
        <v>91</v>
      </c>
      <c r="B86" s="40"/>
      <c r="C86" s="40"/>
      <c r="D86" s="17"/>
      <c r="E86" s="17"/>
      <c r="F86" s="22"/>
    </row>
    <row r="87" spans="1:6">
      <c r="A87" s="39" t="s">
        <v>92</v>
      </c>
      <c r="B87" s="40"/>
      <c r="C87" s="40"/>
      <c r="D87" s="17">
        <f>D88+D89</f>
        <v>0</v>
      </c>
      <c r="E87" s="17">
        <f>E88+E89</f>
        <v>0</v>
      </c>
      <c r="F87" s="22"/>
    </row>
    <row r="88" spans="1:6">
      <c r="A88" s="37" t="s">
        <v>93</v>
      </c>
      <c r="B88" s="38"/>
      <c r="C88" s="38"/>
      <c r="D88" s="16"/>
      <c r="E88" s="16"/>
      <c r="F88" s="22"/>
    </row>
    <row r="89" spans="1:6">
      <c r="A89" s="37" t="s">
        <v>94</v>
      </c>
      <c r="B89" s="38"/>
      <c r="C89" s="38"/>
      <c r="D89" s="16"/>
      <c r="E89" s="16"/>
      <c r="F89" s="22"/>
    </row>
    <row r="90" spans="1:6">
      <c r="A90" s="39" t="s">
        <v>95</v>
      </c>
      <c r="B90" s="40"/>
      <c r="C90" s="40"/>
      <c r="D90" s="17">
        <f>D91+D92</f>
        <v>0</v>
      </c>
      <c r="E90" s="17">
        <f>E91+E92</f>
        <v>0</v>
      </c>
      <c r="F90" s="22"/>
    </row>
    <row r="91" spans="1:6">
      <c r="A91" s="37" t="s">
        <v>93</v>
      </c>
      <c r="B91" s="38"/>
      <c r="C91" s="38"/>
      <c r="D91" s="16"/>
      <c r="E91" s="16"/>
      <c r="F91" s="22"/>
    </row>
    <row r="92" spans="1:6">
      <c r="A92" s="37" t="s">
        <v>94</v>
      </c>
      <c r="B92" s="38"/>
      <c r="C92" s="38"/>
      <c r="D92" s="16"/>
      <c r="E92" s="16"/>
      <c r="F92" s="22"/>
    </row>
    <row r="93" spans="1:6">
      <c r="A93" s="41" t="s">
        <v>96</v>
      </c>
      <c r="B93" s="42"/>
      <c r="C93" s="42"/>
      <c r="D93" s="17">
        <v>369571.89</v>
      </c>
      <c r="E93" s="17">
        <v>35806.99</v>
      </c>
      <c r="F93" s="22"/>
    </row>
    <row r="94" spans="1:6" ht="15.75" thickBot="1">
      <c r="A94" s="35" t="s">
        <v>97</v>
      </c>
      <c r="B94" s="36"/>
      <c r="C94" s="36"/>
      <c r="D94" s="19">
        <f>D79+D82+D85+D86+D87+D90+D93</f>
        <v>369571.89</v>
      </c>
      <c r="E94" s="19">
        <f>E79+E82+E85+E86+E87+E90+E93</f>
        <v>35806.99</v>
      </c>
      <c r="F94" s="25"/>
    </row>
  </sheetData>
  <mergeCells count="42">
    <mergeCell ref="C8:F8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78:C78"/>
    <mergeCell ref="A32:C32"/>
    <mergeCell ref="A33:C33"/>
    <mergeCell ref="A10:C10"/>
    <mergeCell ref="A11:C11"/>
    <mergeCell ref="A12:C12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83:C83"/>
    <mergeCell ref="A79:C79"/>
    <mergeCell ref="A80:C80"/>
    <mergeCell ref="A81:C81"/>
    <mergeCell ref="A82:C82"/>
    <mergeCell ref="A84:C84"/>
    <mergeCell ref="A85:C85"/>
    <mergeCell ref="A86:C86"/>
    <mergeCell ref="A87:C87"/>
    <mergeCell ref="A88:C88"/>
    <mergeCell ref="A94:C94"/>
    <mergeCell ref="A89:C89"/>
    <mergeCell ref="A90:C90"/>
    <mergeCell ref="A91:C91"/>
    <mergeCell ref="A92:C92"/>
    <mergeCell ref="A93:C93"/>
  </mergeCells>
  <conditionalFormatting sqref="F13">
    <cfRule type="cellIs" dxfId="63" priority="127" operator="equal">
      <formula>0</formula>
    </cfRule>
  </conditionalFormatting>
  <conditionalFormatting sqref="F14">
    <cfRule type="cellIs" dxfId="62" priority="122" operator="equal">
      <formula>0</formula>
    </cfRule>
  </conditionalFormatting>
  <conditionalFormatting sqref="F33">
    <cfRule type="cellIs" dxfId="61" priority="103" operator="equal">
      <formula>0</formula>
    </cfRule>
  </conditionalFormatting>
  <conditionalFormatting sqref="F35">
    <cfRule type="cellIs" dxfId="60" priority="102" operator="equal">
      <formula>0</formula>
    </cfRule>
  </conditionalFormatting>
  <conditionalFormatting sqref="F36">
    <cfRule type="cellIs" dxfId="59" priority="101" operator="equal">
      <formula>0</formula>
    </cfRule>
  </conditionalFormatting>
  <conditionalFormatting sqref="D13:E13 D25:E26 D33:E33 D35:E35 D43:E43 D45:E45 D50:E50 D59:E59 D62:E62 D66:E66 D68:E68 D71:E71 D73:E73 D77:E79 D82:E82 D87:E87 D90:E90 D94:E94 D53:E53">
    <cfRule type="cellIs" dxfId="58" priority="59" operator="equal">
      <formula>0</formula>
    </cfRule>
  </conditionalFormatting>
  <conditionalFormatting sqref="F37">
    <cfRule type="cellIs" dxfId="57" priority="58" operator="equal">
      <formula>0</formula>
    </cfRule>
  </conditionalFormatting>
  <conditionalFormatting sqref="F38">
    <cfRule type="cellIs" dxfId="56" priority="57" operator="equal">
      <formula>0</formula>
    </cfRule>
  </conditionalFormatting>
  <conditionalFormatting sqref="F39">
    <cfRule type="cellIs" dxfId="55" priority="56" operator="equal">
      <formula>0</formula>
    </cfRule>
  </conditionalFormatting>
  <conditionalFormatting sqref="F40">
    <cfRule type="cellIs" dxfId="54" priority="55" operator="equal">
      <formula>0</formula>
    </cfRule>
  </conditionalFormatting>
  <conditionalFormatting sqref="F41">
    <cfRule type="cellIs" dxfId="53" priority="54" operator="equal">
      <formula>0</formula>
    </cfRule>
  </conditionalFormatting>
  <conditionalFormatting sqref="F42">
    <cfRule type="cellIs" dxfId="52" priority="53" operator="equal">
      <formula>0</formula>
    </cfRule>
  </conditionalFormatting>
  <conditionalFormatting sqref="F43">
    <cfRule type="cellIs" dxfId="51" priority="52" operator="equal">
      <formula>0</formula>
    </cfRule>
  </conditionalFormatting>
  <conditionalFormatting sqref="F44">
    <cfRule type="cellIs" dxfId="50" priority="51" operator="equal">
      <formula>0</formula>
    </cfRule>
  </conditionalFormatting>
  <conditionalFormatting sqref="F45">
    <cfRule type="cellIs" dxfId="49" priority="50" operator="equal">
      <formula>0</formula>
    </cfRule>
  </conditionalFormatting>
  <conditionalFormatting sqref="F46">
    <cfRule type="cellIs" dxfId="48" priority="49" operator="equal">
      <formula>0</formula>
    </cfRule>
  </conditionalFormatting>
  <conditionalFormatting sqref="F47">
    <cfRule type="cellIs" dxfId="47" priority="48" operator="equal">
      <formula>0</formula>
    </cfRule>
  </conditionalFormatting>
  <conditionalFormatting sqref="F48">
    <cfRule type="cellIs" dxfId="46" priority="47" operator="equal">
      <formula>0</formula>
    </cfRule>
  </conditionalFormatting>
  <conditionalFormatting sqref="F49">
    <cfRule type="cellIs" dxfId="45" priority="46" operator="equal">
      <formula>0</formula>
    </cfRule>
  </conditionalFormatting>
  <conditionalFormatting sqref="F50">
    <cfRule type="cellIs" dxfId="44" priority="45" operator="equal">
      <formula>0</formula>
    </cfRule>
  </conditionalFormatting>
  <conditionalFormatting sqref="F51">
    <cfRule type="cellIs" dxfId="43" priority="44" operator="equal">
      <formula>0</formula>
    </cfRule>
  </conditionalFormatting>
  <conditionalFormatting sqref="F52">
    <cfRule type="cellIs" dxfId="42" priority="43" operator="equal">
      <formula>0</formula>
    </cfRule>
  </conditionalFormatting>
  <conditionalFormatting sqref="F53">
    <cfRule type="cellIs" dxfId="41" priority="42" operator="equal">
      <formula>0</formula>
    </cfRule>
  </conditionalFormatting>
  <conditionalFormatting sqref="F54">
    <cfRule type="cellIs" dxfId="40" priority="41" operator="equal">
      <formula>0</formula>
    </cfRule>
  </conditionalFormatting>
  <conditionalFormatting sqref="F55">
    <cfRule type="cellIs" dxfId="39" priority="40" operator="equal">
      <formula>0</formula>
    </cfRule>
  </conditionalFormatting>
  <conditionalFormatting sqref="F56:F57">
    <cfRule type="cellIs" dxfId="38" priority="39" operator="equal">
      <formula>0</formula>
    </cfRule>
  </conditionalFormatting>
  <conditionalFormatting sqref="F58">
    <cfRule type="cellIs" dxfId="37" priority="38" operator="equal">
      <formula>0</formula>
    </cfRule>
  </conditionalFormatting>
  <conditionalFormatting sqref="F59">
    <cfRule type="cellIs" dxfId="36" priority="37" operator="equal">
      <formula>0</formula>
    </cfRule>
  </conditionalFormatting>
  <conditionalFormatting sqref="F60">
    <cfRule type="cellIs" dxfId="35" priority="36" operator="equal">
      <formula>0</formula>
    </cfRule>
  </conditionalFormatting>
  <conditionalFormatting sqref="F61">
    <cfRule type="cellIs" dxfId="34" priority="35" operator="equal">
      <formula>0</formula>
    </cfRule>
  </conditionalFormatting>
  <conditionalFormatting sqref="F62">
    <cfRule type="cellIs" dxfId="33" priority="34" operator="equal">
      <formula>0</formula>
    </cfRule>
  </conditionalFormatting>
  <conditionalFormatting sqref="F63">
    <cfRule type="cellIs" dxfId="32" priority="33" operator="equal">
      <formula>0</formula>
    </cfRule>
  </conditionalFormatting>
  <conditionalFormatting sqref="F64">
    <cfRule type="cellIs" dxfId="31" priority="32" operator="equal">
      <formula>0</formula>
    </cfRule>
  </conditionalFormatting>
  <conditionalFormatting sqref="F65">
    <cfRule type="cellIs" dxfId="30" priority="31" operator="equal">
      <formula>0</formula>
    </cfRule>
  </conditionalFormatting>
  <conditionalFormatting sqref="F66">
    <cfRule type="cellIs" dxfId="29" priority="30" operator="equal">
      <formula>0</formula>
    </cfRule>
  </conditionalFormatting>
  <conditionalFormatting sqref="F67">
    <cfRule type="cellIs" dxfId="28" priority="29" operator="equal">
      <formula>0</formula>
    </cfRule>
  </conditionalFormatting>
  <conditionalFormatting sqref="F68">
    <cfRule type="cellIs" dxfId="27" priority="28" operator="equal">
      <formula>0</formula>
    </cfRule>
  </conditionalFormatting>
  <conditionalFormatting sqref="F69">
    <cfRule type="cellIs" dxfId="26" priority="27" operator="equal">
      <formula>0</formula>
    </cfRule>
  </conditionalFormatting>
  <conditionalFormatting sqref="F70">
    <cfRule type="cellIs" dxfId="25" priority="26" operator="equal">
      <formula>0</formula>
    </cfRule>
  </conditionalFormatting>
  <conditionalFormatting sqref="F71">
    <cfRule type="cellIs" dxfId="24" priority="25" operator="equal">
      <formula>0</formula>
    </cfRule>
  </conditionalFormatting>
  <conditionalFormatting sqref="F72">
    <cfRule type="cellIs" dxfId="23" priority="24" operator="equal">
      <formula>0</formula>
    </cfRule>
  </conditionalFormatting>
  <conditionalFormatting sqref="F73">
    <cfRule type="cellIs" dxfId="22" priority="23" operator="equal">
      <formula>0</formula>
    </cfRule>
  </conditionalFormatting>
  <conditionalFormatting sqref="F74">
    <cfRule type="cellIs" dxfId="21" priority="22" operator="equal">
      <formula>0</formula>
    </cfRule>
  </conditionalFormatting>
  <conditionalFormatting sqref="F75">
    <cfRule type="cellIs" dxfId="20" priority="21" operator="equal">
      <formula>0</formula>
    </cfRule>
  </conditionalFormatting>
  <conditionalFormatting sqref="F76">
    <cfRule type="cellIs" dxfId="19" priority="20" operator="equal">
      <formula>0</formula>
    </cfRule>
  </conditionalFormatting>
  <conditionalFormatting sqref="F77">
    <cfRule type="cellIs" dxfId="18" priority="19" operator="equal">
      <formula>0</formula>
    </cfRule>
  </conditionalFormatting>
  <conditionalFormatting sqref="F15">
    <cfRule type="cellIs" dxfId="17" priority="18" operator="equal">
      <formula>0</formula>
    </cfRule>
  </conditionalFormatting>
  <conditionalFormatting sqref="F16">
    <cfRule type="cellIs" dxfId="16" priority="17" operator="equal">
      <formula>0</formula>
    </cfRule>
  </conditionalFormatting>
  <conditionalFormatting sqref="F17">
    <cfRule type="cellIs" dxfId="15" priority="16" operator="equal">
      <formula>0</formula>
    </cfRule>
  </conditionalFormatting>
  <conditionalFormatting sqref="F18">
    <cfRule type="cellIs" dxfId="14" priority="15" operator="equal">
      <formula>0</formula>
    </cfRule>
  </conditionalFormatting>
  <conditionalFormatting sqref="F19">
    <cfRule type="cellIs" dxfId="13" priority="14" operator="equal">
      <formula>0</formula>
    </cfRule>
  </conditionalFormatting>
  <conditionalFormatting sqref="F20">
    <cfRule type="cellIs" dxfId="12" priority="13" operator="equal">
      <formula>0</formula>
    </cfRule>
  </conditionalFormatting>
  <conditionalFormatting sqref="F21">
    <cfRule type="cellIs" dxfId="11" priority="12" operator="equal">
      <formula>0</formula>
    </cfRule>
  </conditionalFormatting>
  <conditionalFormatting sqref="F22">
    <cfRule type="cellIs" dxfId="10" priority="11" operator="equal">
      <formula>0</formula>
    </cfRule>
  </conditionalFormatting>
  <conditionalFormatting sqref="F23">
    <cfRule type="cellIs" dxfId="9" priority="10" operator="equal">
      <formula>0</formula>
    </cfRule>
  </conditionalFormatting>
  <conditionalFormatting sqref="F24">
    <cfRule type="cellIs" dxfId="8" priority="9" operator="equal">
      <formula>0</formula>
    </cfRule>
  </conditionalFormatting>
  <conditionalFormatting sqref="F25">
    <cfRule type="cellIs" dxfId="7" priority="8" operator="equal">
      <formula>0</formula>
    </cfRule>
  </conditionalFormatting>
  <conditionalFormatting sqref="F26">
    <cfRule type="cellIs" dxfId="6" priority="7" operator="equal">
      <formula>0</formula>
    </cfRule>
  </conditionalFormatting>
  <conditionalFormatting sqref="F27">
    <cfRule type="cellIs" dxfId="5" priority="6" operator="equal">
      <formula>0</formula>
    </cfRule>
  </conditionalFormatting>
  <conditionalFormatting sqref="F28">
    <cfRule type="cellIs" dxfId="4" priority="5" operator="equal">
      <formula>0</formula>
    </cfRule>
  </conditionalFormatting>
  <conditionalFormatting sqref="F29">
    <cfRule type="cellIs" dxfId="3" priority="4" operator="equal">
      <formula>0</formula>
    </cfRule>
  </conditionalFormatting>
  <conditionalFormatting sqref="F30">
    <cfRule type="cellIs" dxfId="2" priority="3" operator="equal">
      <formula>0</formula>
    </cfRule>
  </conditionalFormatting>
  <conditionalFormatting sqref="F31">
    <cfRule type="cellIs" dxfId="1" priority="2" operator="equal">
      <formula>0</formula>
    </cfRule>
  </conditionalFormatting>
  <conditionalFormatting sqref="F3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Собрание</cp:lastModifiedBy>
  <cp:lastPrinted>2018-09-04T10:42:42Z</cp:lastPrinted>
  <dcterms:created xsi:type="dcterms:W3CDTF">2017-04-06T07:43:57Z</dcterms:created>
  <dcterms:modified xsi:type="dcterms:W3CDTF">2018-09-05T05:21:56Z</dcterms:modified>
</cp:coreProperties>
</file>