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24519" iterate="1"/>
</workbook>
</file>

<file path=xl/calcChain.xml><?xml version="1.0" encoding="utf-8"?>
<calcChain xmlns="http://schemas.openxmlformats.org/spreadsheetml/2006/main">
  <c r="X27" i="2"/>
  <c r="Y27"/>
  <c r="X28"/>
  <c r="Y28"/>
  <c r="W28"/>
  <c r="W27"/>
  <c r="X16"/>
  <c r="Y16"/>
  <c r="X15"/>
  <c r="Y15"/>
  <c r="W16"/>
  <c r="W15"/>
  <c r="S12" l="1"/>
  <c r="Q12"/>
  <c r="AB26"/>
  <c r="AA26"/>
  <c r="X19"/>
  <c r="Y19"/>
  <c r="W19"/>
  <c r="R39" l="1"/>
  <c r="S39"/>
  <c r="Q39"/>
  <c r="U41"/>
  <c r="U57" l="1"/>
  <c r="AA57"/>
  <c r="AB57"/>
  <c r="R12" l="1"/>
  <c r="X39" l="1"/>
  <c r="Y39"/>
  <c r="W39"/>
  <c r="AB41"/>
  <c r="AA41"/>
  <c r="Q42"/>
  <c r="S42"/>
  <c r="W42"/>
  <c r="Y42"/>
  <c r="R16"/>
  <c r="S16"/>
  <c r="Q16"/>
  <c r="AA42" l="1"/>
  <c r="AB42"/>
  <c r="Q19"/>
  <c r="Q18" s="1"/>
  <c r="S19"/>
  <c r="S18" s="1"/>
  <c r="U22"/>
  <c r="U25"/>
  <c r="U26"/>
  <c r="U20"/>
  <c r="Y12" l="1"/>
  <c r="W12"/>
  <c r="Y55"/>
  <c r="W55"/>
  <c r="S55"/>
  <c r="Q55"/>
  <c r="AB29" l="1"/>
  <c r="AA29"/>
  <c r="U29"/>
  <c r="R28"/>
  <c r="R27" s="1"/>
  <c r="R58" s="1"/>
  <c r="S28"/>
  <c r="S27" s="1"/>
  <c r="T28"/>
  <c r="T27" s="1"/>
  <c r="V28"/>
  <c r="V27" s="1"/>
  <c r="X58"/>
  <c r="Z28"/>
  <c r="AB28" s="1"/>
  <c r="Q28"/>
  <c r="Q27" s="1"/>
  <c r="Z27" l="1"/>
  <c r="AB27" s="1"/>
  <c r="AA28"/>
  <c r="AA27"/>
  <c r="U27"/>
  <c r="U28"/>
  <c r="AA17"/>
  <c r="AB17"/>
  <c r="U17" l="1"/>
  <c r="R55" l="1"/>
  <c r="Q54"/>
  <c r="S54"/>
  <c r="S52"/>
  <c r="Q52"/>
  <c r="Q51" s="1"/>
  <c r="S51"/>
  <c r="S49"/>
  <c r="Q49"/>
  <c r="S46"/>
  <c r="Q46"/>
  <c r="S35"/>
  <c r="Q35"/>
  <c r="S33"/>
  <c r="Q33"/>
  <c r="S31"/>
  <c r="Q31"/>
  <c r="S24"/>
  <c r="Q24"/>
  <c r="S23"/>
  <c r="Q23"/>
  <c r="S21"/>
  <c r="Q21"/>
  <c r="S15"/>
  <c r="Q15"/>
  <c r="U21" l="1"/>
  <c r="U23"/>
  <c r="U24"/>
  <c r="Q45"/>
  <c r="S45"/>
  <c r="Q30"/>
  <c r="S30"/>
  <c r="AB56"/>
  <c r="AA56"/>
  <c r="U56"/>
  <c r="Y49"/>
  <c r="AB49" s="1"/>
  <c r="W49"/>
  <c r="AB50"/>
  <c r="AA50"/>
  <c r="U50"/>
  <c r="AB44"/>
  <c r="AA44"/>
  <c r="U44"/>
  <c r="AB43"/>
  <c r="AA43"/>
  <c r="U43"/>
  <c r="AB16"/>
  <c r="AA16" l="1"/>
  <c r="AA49"/>
  <c r="U49"/>
  <c r="AA15"/>
  <c r="U15"/>
  <c r="U16"/>
  <c r="AB20"/>
  <c r="AA20"/>
  <c r="AB14"/>
  <c r="AA14"/>
  <c r="U14"/>
  <c r="AB13"/>
  <c r="AA13"/>
  <c r="U13"/>
  <c r="AB15" l="1"/>
  <c r="U53"/>
  <c r="U48"/>
  <c r="U47"/>
  <c r="U40"/>
  <c r="U38"/>
  <c r="U37"/>
  <c r="U36"/>
  <c r="U34"/>
  <c r="U32"/>
  <c r="AB25"/>
  <c r="AA25"/>
  <c r="AB53"/>
  <c r="AA53"/>
  <c r="AB48"/>
  <c r="AA48"/>
  <c r="AB47"/>
  <c r="AA47"/>
  <c r="AB40"/>
  <c r="AA40"/>
  <c r="AB38"/>
  <c r="AA38"/>
  <c r="AB37"/>
  <c r="AA37"/>
  <c r="AB36"/>
  <c r="AA36"/>
  <c r="AB34"/>
  <c r="AA34"/>
  <c r="AB32"/>
  <c r="AA32"/>
  <c r="AB22"/>
  <c r="AA22"/>
  <c r="W54" l="1"/>
  <c r="Y46"/>
  <c r="Y45" s="1"/>
  <c r="W46"/>
  <c r="W45" s="1"/>
  <c r="Y35"/>
  <c r="W35"/>
  <c r="Y33"/>
  <c r="W33"/>
  <c r="Y31"/>
  <c r="W31"/>
  <c r="Y24"/>
  <c r="W24"/>
  <c r="W23" s="1"/>
  <c r="Y30" l="1"/>
  <c r="W30"/>
  <c r="U35"/>
  <c r="U33"/>
  <c r="U31"/>
  <c r="Y23"/>
  <c r="AB24"/>
  <c r="AA24"/>
  <c r="AB31"/>
  <c r="AA31"/>
  <c r="AB33"/>
  <c r="AA33"/>
  <c r="AB35"/>
  <c r="AA35"/>
  <c r="U39"/>
  <c r="AB39"/>
  <c r="AA39"/>
  <c r="U46"/>
  <c r="AB46"/>
  <c r="AA46"/>
  <c r="U55"/>
  <c r="AB55"/>
  <c r="AA55"/>
  <c r="U45"/>
  <c r="U54"/>
  <c r="Y54"/>
  <c r="U19" l="1"/>
  <c r="AA23"/>
  <c r="AB23"/>
  <c r="U30"/>
  <c r="AB19"/>
  <c r="AA19"/>
  <c r="AA54"/>
  <c r="AB54"/>
  <c r="AB45"/>
  <c r="AA45"/>
  <c r="AA30"/>
  <c r="AB30"/>
  <c r="Y21"/>
  <c r="W21"/>
  <c r="W18" s="1"/>
  <c r="AA21" l="1"/>
  <c r="Y18"/>
  <c r="Q11"/>
  <c r="Q58" s="1"/>
  <c r="W11"/>
  <c r="W52"/>
  <c r="W51" s="1"/>
  <c r="Y52"/>
  <c r="W58" l="1"/>
  <c r="AB52"/>
  <c r="AA52"/>
  <c r="U51"/>
  <c r="U52"/>
  <c r="U18"/>
  <c r="AB12"/>
  <c r="AA12"/>
  <c r="S11"/>
  <c r="S58" s="1"/>
  <c r="U12"/>
  <c r="AB18"/>
  <c r="AB21"/>
  <c r="AA18"/>
  <c r="Y11"/>
  <c r="Y51"/>
  <c r="Y58" l="1"/>
  <c r="U11"/>
  <c r="U58"/>
  <c r="AA11"/>
  <c r="AB11"/>
  <c r="AA51"/>
  <c r="AB51"/>
  <c r="AB58" l="1"/>
  <c r="AA58"/>
</calcChain>
</file>

<file path=xl/sharedStrings.xml><?xml version="1.0" encoding="utf-8"?>
<sst xmlns="http://schemas.openxmlformats.org/spreadsheetml/2006/main" count="75" uniqueCount="69">
  <si>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</si>
  <si>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</si>
  <si>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</si>
  <si>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</si>
  <si>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</si>
  <si>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</si>
  <si>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</si>
  <si>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</si>
  <si>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</si>
  <si>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</si>
  <si>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</si>
  <si>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</si>
  <si>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</si>
  <si>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</si>
  <si>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</si>
  <si>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</si>
  <si>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</si>
  <si>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</si>
  <si>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</si>
  <si>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</si>
  <si>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</si>
  <si>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</si>
  <si>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</si>
  <si>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</si>
  <si>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</si>
  <si>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</si>
  <si>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</si>
  <si>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</si>
  <si>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</si>
  <si>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</si>
  <si>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</si>
  <si>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</si>
  <si>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</si>
  <si>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</si>
  <si>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</si>
  <si>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</si>
  <si>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</si>
  <si>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</si>
  <si>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</si>
  <si>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образования</t>
  </si>
  <si>
    <t>Другие вопросы в области культуры, кинематографии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</si>
  <si>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</si>
  <si>
    <t>Подпрограмма " Развитие системы дошкольного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</si>
  <si>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</si>
  <si>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«Система образования в сфере культуры» муниципальной программы Лысогоркого района Саратовской области «Культура Лысогорского района 2021-2023 г."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</si>
  <si>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2021-2023 г.г.»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</si>
  <si>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2021-2023 г.г.»</t>
  </si>
  <si>
    <t>Подпрограмма «Работа для подростка 2021-2023г.г.»</t>
  </si>
  <si>
    <t>% исполнения к исполнению 2021года</t>
  </si>
  <si>
    <t>Муниципальная программа "Проведение комплексных кадастровых работ на территории Лысогорского муниципального района на 2022 год"</t>
  </si>
  <si>
    <t>Подпрограмма "Патриотическое воспитание молодежи Лысогорского муниципального района"</t>
  </si>
  <si>
    <t>Сведения по исполнению муниципальных  программ по Лысогорскому району на 30 декабря 2022 года</t>
  </si>
  <si>
    <t>Утвержденные бюджетные назначения на 30 декабря 2021 года</t>
  </si>
  <si>
    <t>Кассовое исполнение на 30 декабря 2021 года</t>
  </si>
  <si>
    <t>% исполнения на 30 декабря 2021 года</t>
  </si>
  <si>
    <t>Утвержденные бюджетные назначения на 30 декабря 2022 года</t>
  </si>
  <si>
    <t>Кассовое исполнение на 30 декабря 2022 года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</si>
  <si>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2022 -2024годы»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</si>
  <si>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2022-2024 г.г.»</t>
  </si>
  <si>
    <t>Муниципальная программа «Обеспечение и содержание  муниципального учреждения «Административно-хозяйственное обслуживание» на 2022-2024 г.г.»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</si>
  <si>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2022-2024 г.г.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</si>
  <si>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2024 годы».</t>
  </si>
  <si>
    <t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2021 год и на плановый период 2022 и 2024 годы."</t>
  </si>
  <si>
    <t>Муниципальная программа « Централизованная бухгалтерия отдела образования администрации Лысогорского муниципального района Саратовской области» на 2022-2024 г.г.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</si>
  <si>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2022-2024 годы»</t>
  </si>
  <si>
    <t>Подпрограмма «Библиотеки» муниципальной программы  Лысогоркого района Саратовской области «Культура Лысогорского района 2022-2024 г."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</si>
  <si>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2022-2024 г." </t>
  </si>
  <si>
    <t>Муниципальная программа «Обеспечение жильем молодых семей».</t>
  </si>
  <si>
    <t>Муниципальная программа  "Развитие физической культуры, спорта и молодежной политики Лысогорского муниципального района на 2022 - 2024 годы"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</si>
</sst>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6"/>
  <sheetViews>
    <sheetView showGridLines="0" showZeros="0" tabSelected="1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L5" sqref="L5:AB5"/>
    </sheetView>
  </sheetViews>
  <sheetFormatPr defaultColWidth="9.140625" defaultRowHeight="12.75" outlineLevelRow="1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4.28515625" style="1" customWidth="1"/>
    <col min="24" max="24" width="0" style="1" hidden="1" customWidth="1"/>
    <col min="25" max="25" width="14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15" t="s">
        <v>51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</row>
    <row r="6" spans="1:28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6" t="s">
        <v>25</v>
      </c>
      <c r="M8" s="111" t="s">
        <v>24</v>
      </c>
      <c r="N8" s="111" t="s">
        <v>23</v>
      </c>
      <c r="O8" s="111"/>
      <c r="P8" s="43" t="s">
        <v>22</v>
      </c>
      <c r="Q8" s="111" t="s">
        <v>52</v>
      </c>
      <c r="R8" s="43"/>
      <c r="S8" s="111" t="s">
        <v>53</v>
      </c>
      <c r="T8" s="111" t="s">
        <v>21</v>
      </c>
      <c r="U8" s="111" t="s">
        <v>54</v>
      </c>
      <c r="V8" s="111" t="s">
        <v>20</v>
      </c>
      <c r="W8" s="111" t="s">
        <v>55</v>
      </c>
      <c r="X8" s="43"/>
      <c r="Y8" s="111" t="s">
        <v>56</v>
      </c>
      <c r="Z8" s="111" t="s">
        <v>21</v>
      </c>
      <c r="AA8" s="111" t="s">
        <v>26</v>
      </c>
      <c r="AB8" s="113" t="s">
        <v>48</v>
      </c>
    </row>
    <row r="9" spans="1:28" ht="57" customHeight="1" thickBot="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7"/>
      <c r="M9" s="112"/>
      <c r="N9" s="112"/>
      <c r="O9" s="112"/>
      <c r="P9" s="44"/>
      <c r="Q9" s="112"/>
      <c r="R9" s="44"/>
      <c r="S9" s="112"/>
      <c r="T9" s="112"/>
      <c r="U9" s="112"/>
      <c r="V9" s="112"/>
      <c r="W9" s="112"/>
      <c r="X9" s="44"/>
      <c r="Y9" s="112"/>
      <c r="Z9" s="112"/>
      <c r="AA9" s="112"/>
      <c r="AB9" s="114"/>
    </row>
    <row r="10" spans="1:28" ht="15.75" customHeight="1" thickBo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6.25" customHeight="1">
      <c r="A11" s="10"/>
      <c r="B11" s="125">
        <v>1</v>
      </c>
      <c r="C11" s="126"/>
      <c r="D11" s="126"/>
      <c r="E11" s="126"/>
      <c r="F11" s="126"/>
      <c r="G11" s="126"/>
      <c r="H11" s="126"/>
      <c r="I11" s="126"/>
      <c r="J11" s="126"/>
      <c r="K11" s="126"/>
      <c r="L11" s="71" t="s">
        <v>19</v>
      </c>
      <c r="M11" s="64">
        <v>1</v>
      </c>
      <c r="N11" s="64">
        <v>0</v>
      </c>
      <c r="O11" s="65">
        <v>0</v>
      </c>
      <c r="P11" s="66"/>
      <c r="Q11" s="87">
        <f>Q12</f>
        <v>15702145.48</v>
      </c>
      <c r="R11" s="88"/>
      <c r="S11" s="87">
        <f>S12</f>
        <v>13617238.119999999</v>
      </c>
      <c r="T11" s="88"/>
      <c r="U11" s="87">
        <f t="shared" ref="U11:U58" si="0">IFERROR(S11/Q11,0)</f>
        <v>0.86722149768287582</v>
      </c>
      <c r="V11" s="80"/>
      <c r="W11" s="87">
        <f>W12</f>
        <v>20203491.02</v>
      </c>
      <c r="X11" s="88"/>
      <c r="Y11" s="87">
        <f>Y12</f>
        <v>19465227.330000002</v>
      </c>
      <c r="Z11" s="68"/>
      <c r="AA11" s="69">
        <f t="shared" ref="AA11:AB58" si="1">IFERROR(Y11/W11,0)</f>
        <v>0.96345860775896752</v>
      </c>
      <c r="AB11" s="72">
        <f t="shared" ref="AB11:AB58" si="2">IFERROR(Y11/S11,0)</f>
        <v>1.4294548687821582</v>
      </c>
    </row>
    <row r="12" spans="1:28" ht="28.5" customHeight="1">
      <c r="A12" s="10"/>
      <c r="B12" s="121">
        <v>13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59" t="s">
        <v>18</v>
      </c>
      <c r="M12" s="54">
        <v>1</v>
      </c>
      <c r="N12" s="54">
        <v>13</v>
      </c>
      <c r="O12" s="55">
        <v>0</v>
      </c>
      <c r="P12" s="56"/>
      <c r="Q12" s="89">
        <f>Q13+Q14</f>
        <v>15702145.48</v>
      </c>
      <c r="R12" s="89" t="e">
        <f>R13+R14+#REF!</f>
        <v>#REF!</v>
      </c>
      <c r="S12" s="89">
        <f>S13+S14</f>
        <v>13617238.119999999</v>
      </c>
      <c r="T12" s="89"/>
      <c r="U12" s="89">
        <f t="shared" si="0"/>
        <v>0.86722149768287582</v>
      </c>
      <c r="V12" s="81"/>
      <c r="W12" s="89">
        <f>W13+W14</f>
        <v>20203491.02</v>
      </c>
      <c r="X12" s="89"/>
      <c r="Y12" s="89">
        <f>Y13+Y14</f>
        <v>19465227.330000002</v>
      </c>
      <c r="Z12" s="52"/>
      <c r="AA12" s="53">
        <f t="shared" si="1"/>
        <v>0.96345860775896752</v>
      </c>
      <c r="AB12" s="60">
        <f t="shared" si="2"/>
        <v>1.4294548687821582</v>
      </c>
    </row>
    <row r="13" spans="1:28" ht="53.25" customHeight="1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59</v>
      </c>
      <c r="M13" s="48">
        <v>1</v>
      </c>
      <c r="N13" s="48">
        <v>13</v>
      </c>
      <c r="O13" s="49"/>
      <c r="P13" s="50"/>
      <c r="Q13" s="47">
        <v>12405520.92</v>
      </c>
      <c r="R13" s="47"/>
      <c r="S13" s="47">
        <v>10597871.199999999</v>
      </c>
      <c r="T13" s="47"/>
      <c r="U13" s="45">
        <f t="shared" ref="U13:U14" si="3">IFERROR(S13/Q13,0)</f>
        <v>0.85428667351761634</v>
      </c>
      <c r="V13" s="47"/>
      <c r="W13" s="47">
        <v>15637826.32</v>
      </c>
      <c r="X13" s="47"/>
      <c r="Y13" s="47">
        <v>14962183.970000001</v>
      </c>
      <c r="Z13" s="47"/>
      <c r="AA13" s="45">
        <f t="shared" ref="AA13:AA14" si="4">IFERROR(Y13/W13,0)</f>
        <v>0.95679435644224498</v>
      </c>
      <c r="AB13" s="46">
        <f t="shared" ref="AB13:AB14" si="5">IFERROR(Y13/S13,0)</f>
        <v>1.4118103237563409</v>
      </c>
    </row>
    <row r="14" spans="1:28" ht="66" customHeight="1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58</v>
      </c>
      <c r="M14" s="48">
        <v>1</v>
      </c>
      <c r="N14" s="48">
        <v>13</v>
      </c>
      <c r="O14" s="49"/>
      <c r="P14" s="50"/>
      <c r="Q14" s="47">
        <v>3296624.56</v>
      </c>
      <c r="R14" s="47"/>
      <c r="S14" s="47">
        <v>3019366.92</v>
      </c>
      <c r="T14" s="47"/>
      <c r="U14" s="45">
        <f t="shared" si="3"/>
        <v>0.91589650718369942</v>
      </c>
      <c r="V14" s="47"/>
      <c r="W14" s="47">
        <v>4565664.7</v>
      </c>
      <c r="X14" s="47"/>
      <c r="Y14" s="47">
        <v>4503043.3600000003</v>
      </c>
      <c r="Z14" s="47"/>
      <c r="AA14" s="45">
        <f t="shared" si="4"/>
        <v>0.98628428846297012</v>
      </c>
      <c r="AB14" s="46">
        <f t="shared" si="5"/>
        <v>1.4913865983535384</v>
      </c>
    </row>
    <row r="15" spans="1:28" ht="24">
      <c r="A15" s="10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71" t="s">
        <v>37</v>
      </c>
      <c r="M15" s="64">
        <v>3</v>
      </c>
      <c r="N15" s="64"/>
      <c r="O15" s="65"/>
      <c r="P15" s="66"/>
      <c r="Q15" s="87">
        <f>Q16</f>
        <v>1464799.44</v>
      </c>
      <c r="R15" s="88"/>
      <c r="S15" s="87">
        <f>S16</f>
        <v>1420314.97</v>
      </c>
      <c r="T15" s="68"/>
      <c r="U15" s="69">
        <f t="shared" ref="U15:U17" si="6">IFERROR(S15/Q15,0)</f>
        <v>0.96963101651650008</v>
      </c>
      <c r="V15" s="68"/>
      <c r="W15" s="87">
        <f>W17</f>
        <v>1761926.51</v>
      </c>
      <c r="X15" s="87">
        <f t="shared" ref="X15:Y15" si="7">X17</f>
        <v>0</v>
      </c>
      <c r="Y15" s="87">
        <f t="shared" si="7"/>
        <v>1736423.53</v>
      </c>
      <c r="Z15" s="68"/>
      <c r="AA15" s="69">
        <f t="shared" ref="AA15:AA17" si="8">IFERROR(Y15/W15,0)</f>
        <v>0.985525514341685</v>
      </c>
      <c r="AB15" s="72">
        <f t="shared" ref="AB15:AB17" si="9">IFERROR(Y15/S15,0)</f>
        <v>1.2225622954604218</v>
      </c>
    </row>
    <row r="16" spans="1:28" ht="48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59" t="s">
        <v>38</v>
      </c>
      <c r="M16" s="54">
        <v>3</v>
      </c>
      <c r="N16" s="54">
        <v>9</v>
      </c>
      <c r="O16" s="55"/>
      <c r="P16" s="57"/>
      <c r="Q16" s="89">
        <f>Q17</f>
        <v>1464799.44</v>
      </c>
      <c r="R16" s="89">
        <f t="shared" ref="R16:S16" si="10">R17</f>
        <v>0</v>
      </c>
      <c r="S16" s="89">
        <f t="shared" si="10"/>
        <v>1420314.97</v>
      </c>
      <c r="T16" s="58"/>
      <c r="U16" s="53">
        <f t="shared" si="6"/>
        <v>0.96963101651650008</v>
      </c>
      <c r="V16" s="58"/>
      <c r="W16" s="89">
        <f>W17</f>
        <v>1761926.51</v>
      </c>
      <c r="X16" s="89">
        <f t="shared" ref="X16:Y16" si="11">X17</f>
        <v>0</v>
      </c>
      <c r="Y16" s="89">
        <f t="shared" si="11"/>
        <v>1736423.53</v>
      </c>
      <c r="Z16" s="58"/>
      <c r="AA16" s="53">
        <f t="shared" si="8"/>
        <v>0.985525514341685</v>
      </c>
      <c r="AB16" s="60">
        <f t="shared" si="9"/>
        <v>1.2225622954604218</v>
      </c>
    </row>
    <row r="17" spans="1:28" ht="62.25" customHeight="1">
      <c r="A17" s="10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51" t="s">
        <v>60</v>
      </c>
      <c r="M17" s="48">
        <v>3</v>
      </c>
      <c r="N17" s="48">
        <v>9</v>
      </c>
      <c r="O17" s="49"/>
      <c r="P17" s="50"/>
      <c r="Q17" s="47">
        <v>1464799.44</v>
      </c>
      <c r="R17" s="47"/>
      <c r="S17" s="47">
        <v>1420314.97</v>
      </c>
      <c r="T17" s="47"/>
      <c r="U17" s="45">
        <f t="shared" si="6"/>
        <v>0.96963101651650008</v>
      </c>
      <c r="V17" s="47"/>
      <c r="W17" s="47">
        <v>1761926.51</v>
      </c>
      <c r="X17" s="47"/>
      <c r="Y17" s="47">
        <v>1736423.53</v>
      </c>
      <c r="Z17" s="47"/>
      <c r="AA17" s="45">
        <f t="shared" si="8"/>
        <v>0.985525514341685</v>
      </c>
      <c r="AB17" s="46">
        <f t="shared" si="9"/>
        <v>1.2225622954604218</v>
      </c>
    </row>
    <row r="18" spans="1:28" ht="21" customHeight="1">
      <c r="A18" s="10"/>
      <c r="B18" s="123">
        <v>4</v>
      </c>
      <c r="C18" s="124"/>
      <c r="D18" s="124"/>
      <c r="E18" s="124"/>
      <c r="F18" s="124"/>
      <c r="G18" s="124"/>
      <c r="H18" s="124"/>
      <c r="I18" s="124"/>
      <c r="J18" s="124"/>
      <c r="K18" s="124"/>
      <c r="L18" s="71" t="s">
        <v>17</v>
      </c>
      <c r="M18" s="64">
        <v>4</v>
      </c>
      <c r="N18" s="64">
        <v>0</v>
      </c>
      <c r="O18" s="65">
        <v>0</v>
      </c>
      <c r="P18" s="66"/>
      <c r="Q18" s="87">
        <f>Q19</f>
        <v>29708100</v>
      </c>
      <c r="R18" s="88"/>
      <c r="S18" s="87">
        <f>S19</f>
        <v>21156209.239999998</v>
      </c>
      <c r="T18" s="68"/>
      <c r="U18" s="69">
        <f t="shared" si="0"/>
        <v>0.71213605851602757</v>
      </c>
      <c r="V18" s="68"/>
      <c r="W18" s="87">
        <f>W21+W19</f>
        <v>13463186.560000001</v>
      </c>
      <c r="X18" s="88"/>
      <c r="Y18" s="87">
        <f>Y21+Y19</f>
        <v>7602190.1699999999</v>
      </c>
      <c r="Z18" s="68"/>
      <c r="AA18" s="69">
        <f t="shared" si="1"/>
        <v>0.5646649948821626</v>
      </c>
      <c r="AB18" s="72">
        <f t="shared" si="2"/>
        <v>0.35933612131357423</v>
      </c>
    </row>
    <row r="19" spans="1:28" s="32" customFormat="1" ht="20.25" customHeight="1">
      <c r="A19" s="29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59" t="s">
        <v>27</v>
      </c>
      <c r="M19" s="54">
        <v>4</v>
      </c>
      <c r="N19" s="54">
        <v>9</v>
      </c>
      <c r="O19" s="55"/>
      <c r="P19" s="57"/>
      <c r="Q19" s="89">
        <f>Q20+Q26</f>
        <v>29708100</v>
      </c>
      <c r="R19" s="90"/>
      <c r="S19" s="89">
        <f>S20+S26</f>
        <v>21156209.239999998</v>
      </c>
      <c r="T19" s="58"/>
      <c r="U19" s="53">
        <f t="shared" si="0"/>
        <v>0.71213605851602757</v>
      </c>
      <c r="V19" s="58"/>
      <c r="W19" s="89">
        <f>W20+W26</f>
        <v>13463186.560000001</v>
      </c>
      <c r="X19" s="89">
        <f t="shared" ref="X19:Y19" si="12">X20+X26</f>
        <v>0</v>
      </c>
      <c r="Y19" s="89">
        <f t="shared" si="12"/>
        <v>7602190.1699999999</v>
      </c>
      <c r="Z19" s="58"/>
      <c r="AA19" s="53">
        <f t="shared" si="1"/>
        <v>0.5646649948821626</v>
      </c>
      <c r="AB19" s="60">
        <f t="shared" si="2"/>
        <v>0.35933612131357423</v>
      </c>
    </row>
    <row r="20" spans="1:28" s="32" customFormat="1" ht="63.75" customHeight="1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1" t="s">
        <v>57</v>
      </c>
      <c r="M20" s="48">
        <v>4</v>
      </c>
      <c r="N20" s="48">
        <v>9</v>
      </c>
      <c r="O20" s="49"/>
      <c r="P20" s="50"/>
      <c r="Q20" s="47">
        <v>29708100</v>
      </c>
      <c r="R20" s="47"/>
      <c r="S20" s="47">
        <v>21156209.239999998</v>
      </c>
      <c r="T20" s="47"/>
      <c r="U20" s="53">
        <f t="shared" si="0"/>
        <v>0.71213605851602757</v>
      </c>
      <c r="V20" s="47"/>
      <c r="W20" s="47">
        <v>11887186.560000001</v>
      </c>
      <c r="X20" s="47"/>
      <c r="Y20" s="47">
        <v>6026190.1699999999</v>
      </c>
      <c r="Z20" s="47"/>
      <c r="AA20" s="45">
        <f t="shared" ref="AA20" si="13">IFERROR(Y20/W20,0)</f>
        <v>0.50694839687953885</v>
      </c>
      <c r="AB20" s="46">
        <f t="shared" ref="AB20" si="14">IFERROR(Y20/S20,0)</f>
        <v>0.28484262476504041</v>
      </c>
    </row>
    <row r="21" spans="1:28" ht="35.25" hidden="1" customHeight="1" outlineLevel="1">
      <c r="A21" s="10"/>
      <c r="B21" s="121">
        <v>12</v>
      </c>
      <c r="C21" s="122"/>
      <c r="D21" s="122"/>
      <c r="E21" s="122"/>
      <c r="F21" s="122"/>
      <c r="G21" s="122"/>
      <c r="H21" s="122"/>
      <c r="I21" s="122"/>
      <c r="J21" s="122"/>
      <c r="K21" s="122"/>
      <c r="L21" s="59" t="s">
        <v>16</v>
      </c>
      <c r="M21" s="54">
        <v>4</v>
      </c>
      <c r="N21" s="54">
        <v>12</v>
      </c>
      <c r="O21" s="55">
        <v>0</v>
      </c>
      <c r="P21" s="56"/>
      <c r="Q21" s="89">
        <f>Q22</f>
        <v>0</v>
      </c>
      <c r="R21" s="81"/>
      <c r="S21" s="81">
        <f>S22</f>
        <v>0</v>
      </c>
      <c r="T21" s="52"/>
      <c r="U21" s="53">
        <f t="shared" si="0"/>
        <v>0</v>
      </c>
      <c r="V21" s="52"/>
      <c r="W21" s="89">
        <f>W22</f>
        <v>0</v>
      </c>
      <c r="X21" s="81"/>
      <c r="Y21" s="81">
        <f>Y22</f>
        <v>0</v>
      </c>
      <c r="Z21" s="52"/>
      <c r="AA21" s="53">
        <f t="shared" si="1"/>
        <v>0</v>
      </c>
      <c r="AB21" s="60">
        <f t="shared" si="2"/>
        <v>0</v>
      </c>
    </row>
    <row r="22" spans="1:28" ht="47.25" hidden="1" customHeight="1" outlineLevel="1">
      <c r="A22" s="10"/>
      <c r="B22" s="121" t="s">
        <v>14</v>
      </c>
      <c r="C22" s="122"/>
      <c r="D22" s="122"/>
      <c r="E22" s="122"/>
      <c r="F22" s="122"/>
      <c r="G22" s="122"/>
      <c r="H22" s="122"/>
      <c r="I22" s="122"/>
      <c r="J22" s="122"/>
      <c r="K22" s="122"/>
      <c r="L22" s="51" t="s">
        <v>15</v>
      </c>
      <c r="M22" s="48">
        <v>4</v>
      </c>
      <c r="N22" s="48">
        <v>12</v>
      </c>
      <c r="O22" s="49"/>
      <c r="P22" s="50"/>
      <c r="Q22" s="47"/>
      <c r="R22" s="47"/>
      <c r="S22" s="47"/>
      <c r="T22" s="47"/>
      <c r="U22" s="53">
        <f t="shared" si="0"/>
        <v>0</v>
      </c>
      <c r="V22" s="47"/>
      <c r="W22" s="47"/>
      <c r="X22" s="47"/>
      <c r="Y22" s="47"/>
      <c r="Z22" s="47"/>
      <c r="AA22" s="45">
        <f t="shared" si="1"/>
        <v>0</v>
      </c>
      <c r="AB22" s="46">
        <f t="shared" si="2"/>
        <v>0</v>
      </c>
    </row>
    <row r="23" spans="1:28" ht="18.75" hidden="1" customHeight="1" outlineLevel="1">
      <c r="A23" s="10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71" t="s">
        <v>28</v>
      </c>
      <c r="M23" s="64">
        <v>5</v>
      </c>
      <c r="N23" s="64"/>
      <c r="O23" s="65"/>
      <c r="P23" s="70"/>
      <c r="Q23" s="79">
        <f>Q24</f>
        <v>0</v>
      </c>
      <c r="R23" s="79"/>
      <c r="S23" s="79">
        <f>S24</f>
        <v>0</v>
      </c>
      <c r="T23" s="67"/>
      <c r="U23" s="53">
        <f t="shared" si="0"/>
        <v>0</v>
      </c>
      <c r="V23" s="67"/>
      <c r="W23" s="79">
        <f>W24</f>
        <v>0</v>
      </c>
      <c r="X23" s="79"/>
      <c r="Y23" s="79">
        <f>Y24</f>
        <v>0</v>
      </c>
      <c r="Z23" s="67"/>
      <c r="AA23" s="69">
        <f t="shared" si="1"/>
        <v>0</v>
      </c>
      <c r="AB23" s="72">
        <f t="shared" si="2"/>
        <v>0</v>
      </c>
    </row>
    <row r="24" spans="1:28" ht="17.25" hidden="1" customHeight="1" outlineLevel="1">
      <c r="A24" s="10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59" t="s">
        <v>29</v>
      </c>
      <c r="M24" s="54">
        <v>5</v>
      </c>
      <c r="N24" s="54">
        <v>2</v>
      </c>
      <c r="O24" s="55"/>
      <c r="P24" s="56"/>
      <c r="Q24" s="81">
        <f>Q25</f>
        <v>0</v>
      </c>
      <c r="R24" s="81"/>
      <c r="S24" s="81">
        <f>S25</f>
        <v>0</v>
      </c>
      <c r="T24" s="52"/>
      <c r="U24" s="53">
        <f t="shared" si="0"/>
        <v>0</v>
      </c>
      <c r="V24" s="52"/>
      <c r="W24" s="81">
        <f>W25</f>
        <v>0</v>
      </c>
      <c r="X24" s="81"/>
      <c r="Y24" s="81">
        <f>Y25</f>
        <v>0</v>
      </c>
      <c r="Z24" s="52"/>
      <c r="AA24" s="53">
        <f t="shared" si="1"/>
        <v>0</v>
      </c>
      <c r="AB24" s="60">
        <f t="shared" si="2"/>
        <v>0</v>
      </c>
    </row>
    <row r="25" spans="1:28" ht="62.25" hidden="1" customHeight="1" outlineLevel="1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51" t="s">
        <v>30</v>
      </c>
      <c r="M25" s="48">
        <v>5</v>
      </c>
      <c r="N25" s="48">
        <v>2</v>
      </c>
      <c r="O25" s="49"/>
      <c r="P25" s="50"/>
      <c r="Q25" s="47"/>
      <c r="R25" s="47"/>
      <c r="S25" s="47"/>
      <c r="T25" s="47"/>
      <c r="U25" s="53">
        <f t="shared" si="0"/>
        <v>0</v>
      </c>
      <c r="V25" s="47"/>
      <c r="W25" s="47"/>
      <c r="X25" s="47"/>
      <c r="Y25" s="47"/>
      <c r="Z25" s="47"/>
      <c r="AA25" s="45">
        <f t="shared" si="1"/>
        <v>0</v>
      </c>
      <c r="AB25" s="46">
        <f t="shared" si="2"/>
        <v>0</v>
      </c>
    </row>
    <row r="26" spans="1:28" ht="55.5" customHeight="1" outlineLevel="1">
      <c r="A26" s="10"/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51" t="s">
        <v>49</v>
      </c>
      <c r="M26" s="48">
        <v>4</v>
      </c>
      <c r="N26" s="48">
        <v>12</v>
      </c>
      <c r="O26" s="49"/>
      <c r="P26" s="50"/>
      <c r="Q26" s="47"/>
      <c r="R26" s="47"/>
      <c r="S26" s="47"/>
      <c r="T26" s="47"/>
      <c r="U26" s="53">
        <f t="shared" si="0"/>
        <v>0</v>
      </c>
      <c r="V26" s="47"/>
      <c r="W26" s="47">
        <v>1576000</v>
      </c>
      <c r="X26" s="47"/>
      <c r="Y26" s="47">
        <v>1576000</v>
      </c>
      <c r="Z26" s="47"/>
      <c r="AA26" s="45">
        <f t="shared" si="1"/>
        <v>1</v>
      </c>
      <c r="AB26" s="46">
        <f t="shared" si="2"/>
        <v>0</v>
      </c>
    </row>
    <row r="27" spans="1:28" ht="28.5" customHeight="1" outlineLevel="1">
      <c r="A27" s="10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71" t="s">
        <v>28</v>
      </c>
      <c r="M27" s="64">
        <v>5</v>
      </c>
      <c r="N27" s="102"/>
      <c r="O27" s="103"/>
      <c r="P27" s="66"/>
      <c r="Q27" s="87">
        <f>Q28</f>
        <v>35398249.109999999</v>
      </c>
      <c r="R27" s="87">
        <f t="shared" ref="R27:Z28" si="15">R28</f>
        <v>0</v>
      </c>
      <c r="S27" s="87">
        <f t="shared" si="15"/>
        <v>27898232.129999999</v>
      </c>
      <c r="T27" s="87">
        <f t="shared" si="15"/>
        <v>0</v>
      </c>
      <c r="U27" s="69">
        <f t="shared" si="0"/>
        <v>0.78812463416781686</v>
      </c>
      <c r="V27" s="87">
        <f t="shared" si="15"/>
        <v>0</v>
      </c>
      <c r="W27" s="87">
        <f>W29</f>
        <v>37819302.710000001</v>
      </c>
      <c r="X27" s="87">
        <f t="shared" ref="X27:Y27" si="16">X29</f>
        <v>0</v>
      </c>
      <c r="Y27" s="87">
        <f t="shared" si="16"/>
        <v>33355467.890000001</v>
      </c>
      <c r="Z27" s="87">
        <f t="shared" si="15"/>
        <v>0</v>
      </c>
      <c r="AA27" s="69">
        <f t="shared" si="1"/>
        <v>0.88196940450677075</v>
      </c>
      <c r="AB27" s="69">
        <f t="shared" si="1"/>
        <v>0</v>
      </c>
    </row>
    <row r="28" spans="1:28" ht="33" customHeight="1" outlineLevel="1">
      <c r="A28" s="10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59" t="s">
        <v>29</v>
      </c>
      <c r="M28" s="54">
        <v>5</v>
      </c>
      <c r="N28" s="54">
        <v>2</v>
      </c>
      <c r="O28" s="104"/>
      <c r="P28" s="57"/>
      <c r="Q28" s="58">
        <f>Q29</f>
        <v>35398249.109999999</v>
      </c>
      <c r="R28" s="58">
        <f>R29</f>
        <v>0</v>
      </c>
      <c r="S28" s="58">
        <f>S29</f>
        <v>27898232.129999999</v>
      </c>
      <c r="T28" s="58">
        <f>T29</f>
        <v>0</v>
      </c>
      <c r="U28" s="53">
        <f t="shared" si="0"/>
        <v>0.78812463416781686</v>
      </c>
      <c r="V28" s="58">
        <f>V29</f>
        <v>0</v>
      </c>
      <c r="W28" s="58">
        <f>W29</f>
        <v>37819302.710000001</v>
      </c>
      <c r="X28" s="58">
        <f t="shared" si="15"/>
        <v>0</v>
      </c>
      <c r="Y28" s="58">
        <f t="shared" si="15"/>
        <v>33355467.890000001</v>
      </c>
      <c r="Z28" s="58">
        <f>Z29</f>
        <v>0</v>
      </c>
      <c r="AA28" s="53">
        <f t="shared" si="1"/>
        <v>0.88196940450677075</v>
      </c>
      <c r="AB28" s="53">
        <f t="shared" si="1"/>
        <v>0</v>
      </c>
    </row>
    <row r="29" spans="1:28" ht="62.25" customHeight="1" outlineLevel="1">
      <c r="A29" s="10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51" t="s">
        <v>41</v>
      </c>
      <c r="M29" s="48">
        <v>5</v>
      </c>
      <c r="N29" s="48">
        <v>2</v>
      </c>
      <c r="O29" s="49"/>
      <c r="P29" s="50"/>
      <c r="Q29" s="47">
        <v>35398249.109999999</v>
      </c>
      <c r="R29" s="47"/>
      <c r="S29" s="47">
        <v>27898232.129999999</v>
      </c>
      <c r="T29" s="47"/>
      <c r="U29" s="45">
        <f t="shared" si="0"/>
        <v>0.78812463416781686</v>
      </c>
      <c r="V29" s="47"/>
      <c r="W29" s="47">
        <v>37819302.710000001</v>
      </c>
      <c r="X29" s="47"/>
      <c r="Y29" s="47">
        <v>33355467.890000001</v>
      </c>
      <c r="Z29" s="47"/>
      <c r="AA29" s="45">
        <f t="shared" si="1"/>
        <v>0.88196940450677075</v>
      </c>
      <c r="AB29" s="45">
        <f t="shared" si="1"/>
        <v>0</v>
      </c>
    </row>
    <row r="30" spans="1:28" ht="21" customHeight="1">
      <c r="A30" s="10"/>
      <c r="B30" s="123">
        <v>7</v>
      </c>
      <c r="C30" s="124"/>
      <c r="D30" s="124"/>
      <c r="E30" s="124"/>
      <c r="F30" s="124"/>
      <c r="G30" s="124"/>
      <c r="H30" s="124"/>
      <c r="I30" s="124"/>
      <c r="J30" s="124"/>
      <c r="K30" s="124"/>
      <c r="L30" s="71" t="s">
        <v>13</v>
      </c>
      <c r="M30" s="64">
        <v>7</v>
      </c>
      <c r="N30" s="64">
        <v>0</v>
      </c>
      <c r="O30" s="65">
        <v>0</v>
      </c>
      <c r="P30" s="66"/>
      <c r="Q30" s="87">
        <f>Q31+Q33+Q35+Q39+Q42</f>
        <v>334958543.76000005</v>
      </c>
      <c r="R30" s="88"/>
      <c r="S30" s="87">
        <f>S31+S33+S35+S39+S42</f>
        <v>325724210.44999999</v>
      </c>
      <c r="T30" s="68"/>
      <c r="U30" s="69">
        <f t="shared" si="0"/>
        <v>0.97243141432864444</v>
      </c>
      <c r="V30" s="68"/>
      <c r="W30" s="87">
        <f>W31+W33+W35+W39+W42</f>
        <v>382458785.89999998</v>
      </c>
      <c r="X30" s="88"/>
      <c r="Y30" s="87">
        <f>Y31+Y33+Y35+Y39+Y42</f>
        <v>378234198.52999997</v>
      </c>
      <c r="Z30" s="68"/>
      <c r="AA30" s="69">
        <f t="shared" si="1"/>
        <v>0.98895413695345313</v>
      </c>
      <c r="AB30" s="72">
        <f t="shared" si="2"/>
        <v>1.1612099635070279</v>
      </c>
    </row>
    <row r="31" spans="1:28" ht="21.75" customHeight="1">
      <c r="A31" s="10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59" t="s">
        <v>31</v>
      </c>
      <c r="M31" s="54">
        <v>7</v>
      </c>
      <c r="N31" s="54">
        <v>1</v>
      </c>
      <c r="O31" s="55"/>
      <c r="P31" s="57"/>
      <c r="Q31" s="89">
        <f>Q32</f>
        <v>50804253.280000001</v>
      </c>
      <c r="R31" s="90"/>
      <c r="S31" s="89">
        <f>S32</f>
        <v>49170276.079999998</v>
      </c>
      <c r="T31" s="58"/>
      <c r="U31" s="53">
        <f t="shared" si="0"/>
        <v>0.96783778730110281</v>
      </c>
      <c r="V31" s="58"/>
      <c r="W31" s="89">
        <f>W32</f>
        <v>55643775.43</v>
      </c>
      <c r="X31" s="90"/>
      <c r="Y31" s="89">
        <f>Y32</f>
        <v>55031666.450000003</v>
      </c>
      <c r="Z31" s="58"/>
      <c r="AA31" s="53">
        <f t="shared" si="1"/>
        <v>0.98899950667851377</v>
      </c>
      <c r="AB31" s="60">
        <f t="shared" si="2"/>
        <v>1.1192059682655335</v>
      </c>
    </row>
    <row r="32" spans="1:28" ht="70.5" customHeight="1">
      <c r="A32" s="10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51" t="s">
        <v>42</v>
      </c>
      <c r="M32" s="94">
        <v>7</v>
      </c>
      <c r="N32" s="94">
        <v>1</v>
      </c>
      <c r="O32" s="95"/>
      <c r="P32" s="96"/>
      <c r="Q32" s="97">
        <v>50804253.280000001</v>
      </c>
      <c r="R32" s="97"/>
      <c r="S32" s="97">
        <v>49170276.079999998</v>
      </c>
      <c r="T32" s="97"/>
      <c r="U32" s="45">
        <f t="shared" si="0"/>
        <v>0.96783778730110281</v>
      </c>
      <c r="V32" s="97"/>
      <c r="W32" s="97">
        <v>55643775.43</v>
      </c>
      <c r="X32" s="97"/>
      <c r="Y32" s="97">
        <v>55031666.450000003</v>
      </c>
      <c r="Z32" s="97"/>
      <c r="AA32" s="45">
        <f t="shared" si="1"/>
        <v>0.98899950667851377</v>
      </c>
      <c r="AB32" s="46">
        <f t="shared" si="2"/>
        <v>1.1192059682655335</v>
      </c>
    </row>
    <row r="33" spans="1:28" ht="18.75" customHeight="1">
      <c r="A33" s="10"/>
      <c r="B33" s="121">
        <v>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59" t="s">
        <v>12</v>
      </c>
      <c r="M33" s="54">
        <v>7</v>
      </c>
      <c r="N33" s="54">
        <v>2</v>
      </c>
      <c r="O33" s="55">
        <v>0</v>
      </c>
      <c r="P33" s="56"/>
      <c r="Q33" s="89">
        <f>Q34</f>
        <v>260708711.65000001</v>
      </c>
      <c r="R33" s="89"/>
      <c r="S33" s="89">
        <f>S34</f>
        <v>253719058.62</v>
      </c>
      <c r="T33" s="52"/>
      <c r="U33" s="53">
        <f t="shared" si="0"/>
        <v>0.97318979873835754</v>
      </c>
      <c r="V33" s="52"/>
      <c r="W33" s="89">
        <f>W34</f>
        <v>308865992.64999998</v>
      </c>
      <c r="X33" s="89"/>
      <c r="Y33" s="89">
        <f>Y34</f>
        <v>305603740.33999997</v>
      </c>
      <c r="Z33" s="52"/>
      <c r="AA33" s="53">
        <f t="shared" si="1"/>
        <v>0.98943796860894062</v>
      </c>
      <c r="AB33" s="60">
        <f t="shared" si="2"/>
        <v>1.2044965876911464</v>
      </c>
    </row>
    <row r="34" spans="1:28" ht="76.5" customHeight="1">
      <c r="A34" s="10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51" t="s">
        <v>43</v>
      </c>
      <c r="M34" s="94">
        <v>7</v>
      </c>
      <c r="N34" s="94">
        <v>2</v>
      </c>
      <c r="O34" s="95"/>
      <c r="P34" s="96"/>
      <c r="Q34" s="97">
        <v>260708711.65000001</v>
      </c>
      <c r="R34" s="97"/>
      <c r="S34" s="97">
        <v>253719058.62</v>
      </c>
      <c r="T34" s="97"/>
      <c r="U34" s="45">
        <f t="shared" si="0"/>
        <v>0.97318979873835754</v>
      </c>
      <c r="V34" s="97"/>
      <c r="W34" s="97">
        <v>308865992.64999998</v>
      </c>
      <c r="X34" s="97"/>
      <c r="Y34" s="97">
        <v>305603740.33999997</v>
      </c>
      <c r="Z34" s="97"/>
      <c r="AA34" s="45">
        <f t="shared" si="1"/>
        <v>0.98943796860894062</v>
      </c>
      <c r="AB34" s="46">
        <f t="shared" si="2"/>
        <v>1.2044965876911464</v>
      </c>
    </row>
    <row r="35" spans="1:28" ht="20.25" customHeight="1">
      <c r="A35" s="10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59" t="s">
        <v>32</v>
      </c>
      <c r="M35" s="54">
        <v>7</v>
      </c>
      <c r="N35" s="54">
        <v>3</v>
      </c>
      <c r="O35" s="55"/>
      <c r="P35" s="56"/>
      <c r="Q35" s="89">
        <f>Q36+Q37+Q38</f>
        <v>13853990.290000001</v>
      </c>
      <c r="R35" s="89"/>
      <c r="S35" s="89">
        <f>S36+S37+S38</f>
        <v>13697049.370000001</v>
      </c>
      <c r="T35" s="52"/>
      <c r="U35" s="53">
        <f t="shared" si="0"/>
        <v>0.98867178937513167</v>
      </c>
      <c r="V35" s="52"/>
      <c r="W35" s="89">
        <f>W36+W37+W38</f>
        <v>7400833.0800000001</v>
      </c>
      <c r="X35" s="89"/>
      <c r="Y35" s="89">
        <f>Y36+Y37+Y38</f>
        <v>7360577.1799999997</v>
      </c>
      <c r="Z35" s="52"/>
      <c r="AA35" s="53">
        <f t="shared" si="1"/>
        <v>0.9945606258694325</v>
      </c>
      <c r="AB35" s="60">
        <f t="shared" si="2"/>
        <v>0.5373841461155513</v>
      </c>
    </row>
    <row r="36" spans="1:28" ht="70.5" customHeight="1">
      <c r="A36" s="10"/>
      <c r="B36" s="121" t="s">
        <v>11</v>
      </c>
      <c r="C36" s="122"/>
      <c r="D36" s="122"/>
      <c r="E36" s="122"/>
      <c r="F36" s="122"/>
      <c r="G36" s="122"/>
      <c r="H36" s="122"/>
      <c r="I36" s="122"/>
      <c r="J36" s="122"/>
      <c r="K36" s="122"/>
      <c r="L36" s="51" t="s">
        <v>61</v>
      </c>
      <c r="M36" s="48">
        <v>7</v>
      </c>
      <c r="N36" s="48">
        <v>3</v>
      </c>
      <c r="O36" s="49"/>
      <c r="P36" s="50"/>
      <c r="Q36" s="47">
        <v>5868920.8600000003</v>
      </c>
      <c r="R36" s="47"/>
      <c r="S36" s="47">
        <v>5737911.9100000001</v>
      </c>
      <c r="T36" s="47"/>
      <c r="U36" s="45">
        <f t="shared" si="0"/>
        <v>0.97767750611651627</v>
      </c>
      <c r="V36" s="47"/>
      <c r="W36" s="47">
        <v>7400833.0800000001</v>
      </c>
      <c r="X36" s="47"/>
      <c r="Y36" s="47">
        <v>7360577.1799999997</v>
      </c>
      <c r="Z36" s="47"/>
      <c r="AA36" s="45">
        <f t="shared" si="1"/>
        <v>0.9945606258694325</v>
      </c>
      <c r="AB36" s="46">
        <f t="shared" si="2"/>
        <v>1.2827971735104591</v>
      </c>
    </row>
    <row r="37" spans="1:28" ht="75.75" customHeight="1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51" t="s">
        <v>62</v>
      </c>
      <c r="M37" s="48">
        <v>7</v>
      </c>
      <c r="N37" s="48">
        <v>3</v>
      </c>
      <c r="O37" s="49"/>
      <c r="P37" s="50"/>
      <c r="Q37" s="47">
        <v>88730.73</v>
      </c>
      <c r="R37" s="47"/>
      <c r="S37" s="47">
        <v>65568</v>
      </c>
      <c r="T37" s="47"/>
      <c r="U37" s="45">
        <f t="shared" si="0"/>
        <v>0.73895481306194599</v>
      </c>
      <c r="V37" s="47"/>
      <c r="W37" s="47"/>
      <c r="X37" s="47"/>
      <c r="Y37" s="47"/>
      <c r="Z37" s="47"/>
      <c r="AA37" s="45">
        <f t="shared" si="1"/>
        <v>0</v>
      </c>
      <c r="AB37" s="46">
        <f t="shared" si="2"/>
        <v>0</v>
      </c>
    </row>
    <row r="38" spans="1:28" ht="58.5" customHeight="1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1" t="s">
        <v>44</v>
      </c>
      <c r="M38" s="48">
        <v>7</v>
      </c>
      <c r="N38" s="48">
        <v>3</v>
      </c>
      <c r="O38" s="49"/>
      <c r="P38" s="50"/>
      <c r="Q38" s="47">
        <v>7896338.7000000002</v>
      </c>
      <c r="R38" s="47"/>
      <c r="S38" s="47">
        <v>7893569.46</v>
      </c>
      <c r="T38" s="47"/>
      <c r="U38" s="45">
        <f t="shared" si="0"/>
        <v>0.99964930075757763</v>
      </c>
      <c r="V38" s="47"/>
      <c r="W38" s="47"/>
      <c r="X38" s="47"/>
      <c r="Y38" s="47"/>
      <c r="Z38" s="47"/>
      <c r="AA38" s="45">
        <f t="shared" si="1"/>
        <v>0</v>
      </c>
      <c r="AB38" s="46">
        <f t="shared" si="2"/>
        <v>0</v>
      </c>
    </row>
    <row r="39" spans="1:28" ht="28.5" customHeight="1">
      <c r="A39" s="10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59" t="s">
        <v>10</v>
      </c>
      <c r="M39" s="54">
        <v>7</v>
      </c>
      <c r="N39" s="54">
        <v>7</v>
      </c>
      <c r="O39" s="61"/>
      <c r="P39" s="62"/>
      <c r="Q39" s="89">
        <f>Q40+Q41</f>
        <v>1911463.87</v>
      </c>
      <c r="R39" s="89">
        <f t="shared" ref="R39:S39" si="17">R40+R41</f>
        <v>0</v>
      </c>
      <c r="S39" s="89">
        <f t="shared" si="17"/>
        <v>1889823.6400000001</v>
      </c>
      <c r="T39" s="52"/>
      <c r="U39" s="53">
        <f t="shared" si="0"/>
        <v>0.98867871355580472</v>
      </c>
      <c r="V39" s="52"/>
      <c r="W39" s="89">
        <f>W40+W41</f>
        <v>1719573</v>
      </c>
      <c r="X39" s="89">
        <f t="shared" ref="X39:Y39" si="18">X40+X41</f>
        <v>0</v>
      </c>
      <c r="Y39" s="89">
        <f t="shared" si="18"/>
        <v>1703316.02</v>
      </c>
      <c r="Z39" s="52"/>
      <c r="AA39" s="53">
        <f t="shared" si="1"/>
        <v>0.99054592041163714</v>
      </c>
      <c r="AB39" s="60">
        <f t="shared" si="2"/>
        <v>0.90130951055305875</v>
      </c>
    </row>
    <row r="40" spans="1:28" ht="58.5" customHeight="1">
      <c r="A40" s="10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51" t="s">
        <v>45</v>
      </c>
      <c r="M40" s="48">
        <v>7</v>
      </c>
      <c r="N40" s="48">
        <v>7</v>
      </c>
      <c r="O40" s="49"/>
      <c r="P40" s="50"/>
      <c r="Q40" s="47">
        <v>1813020.05</v>
      </c>
      <c r="R40" s="47"/>
      <c r="S40" s="47">
        <v>1791379.82</v>
      </c>
      <c r="T40" s="47"/>
      <c r="U40" s="45">
        <f t="shared" si="0"/>
        <v>0.98806398748872082</v>
      </c>
      <c r="V40" s="47"/>
      <c r="W40" s="47">
        <v>1604116.26</v>
      </c>
      <c r="X40" s="47"/>
      <c r="Y40" s="47">
        <v>1596608</v>
      </c>
      <c r="Z40" s="47"/>
      <c r="AA40" s="45">
        <f t="shared" si="1"/>
        <v>0.99531937915771762</v>
      </c>
      <c r="AB40" s="46">
        <f t="shared" si="2"/>
        <v>0.89127273969179799</v>
      </c>
    </row>
    <row r="41" spans="1:28" ht="32.25" customHeight="1">
      <c r="A41" s="10"/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51" t="s">
        <v>47</v>
      </c>
      <c r="M41" s="48">
        <v>7</v>
      </c>
      <c r="N41" s="48">
        <v>7</v>
      </c>
      <c r="O41" s="49"/>
      <c r="P41" s="50"/>
      <c r="Q41" s="47">
        <v>98443.82</v>
      </c>
      <c r="R41" s="47"/>
      <c r="S41" s="47">
        <v>98443.82</v>
      </c>
      <c r="T41" s="47"/>
      <c r="U41" s="45">
        <f t="shared" si="0"/>
        <v>1</v>
      </c>
      <c r="V41" s="47"/>
      <c r="W41" s="47">
        <v>115456.74</v>
      </c>
      <c r="X41" s="47"/>
      <c r="Y41" s="47">
        <v>106708.02</v>
      </c>
      <c r="Z41" s="47"/>
      <c r="AA41" s="45">
        <f t="shared" si="1"/>
        <v>0.92422512535864076</v>
      </c>
      <c r="AB41" s="46">
        <f t="shared" si="2"/>
        <v>1.0839483880247638</v>
      </c>
    </row>
    <row r="42" spans="1:28" ht="15.75" customHeight="1">
      <c r="A42" s="10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59" t="s">
        <v>39</v>
      </c>
      <c r="M42" s="54">
        <v>7</v>
      </c>
      <c r="N42" s="54">
        <v>9</v>
      </c>
      <c r="O42" s="61"/>
      <c r="P42" s="62"/>
      <c r="Q42" s="89">
        <f>Q43+Q44</f>
        <v>7680124.6699999999</v>
      </c>
      <c r="R42" s="89"/>
      <c r="S42" s="89">
        <f>S43+S44</f>
        <v>7248002.7399999993</v>
      </c>
      <c r="T42" s="52"/>
      <c r="U42" s="53"/>
      <c r="V42" s="52"/>
      <c r="W42" s="89">
        <f>W43+W44</f>
        <v>8828611.7400000002</v>
      </c>
      <c r="X42" s="89"/>
      <c r="Y42" s="89">
        <f>Y43+Y44</f>
        <v>8534898.5399999991</v>
      </c>
      <c r="Z42" s="52"/>
      <c r="AA42" s="53">
        <f t="shared" ref="AA42" si="19">IFERROR(Y42/W42,0)</f>
        <v>0.96673166646696362</v>
      </c>
      <c r="AB42" s="60">
        <f t="shared" ref="AB42" si="20">IFERROR(Y42/S42,0)</f>
        <v>1.1775517816650274</v>
      </c>
    </row>
    <row r="43" spans="1:28" ht="63.75" customHeight="1">
      <c r="A43" s="10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51" t="s">
        <v>63</v>
      </c>
      <c r="M43" s="48">
        <v>7</v>
      </c>
      <c r="N43" s="48">
        <v>9</v>
      </c>
      <c r="O43" s="49"/>
      <c r="P43" s="50"/>
      <c r="Q43" s="47">
        <v>5523721.71</v>
      </c>
      <c r="R43" s="47"/>
      <c r="S43" s="47">
        <v>5239010.2699999996</v>
      </c>
      <c r="T43" s="47"/>
      <c r="U43" s="45">
        <f t="shared" ref="U43:U44" si="21">IFERROR(S43/Q43,0)</f>
        <v>0.9484565923217011</v>
      </c>
      <c r="V43" s="47"/>
      <c r="W43" s="47">
        <v>6465103.8399999999</v>
      </c>
      <c r="X43" s="47"/>
      <c r="Y43" s="47">
        <v>6282833.7699999996</v>
      </c>
      <c r="Z43" s="47"/>
      <c r="AA43" s="45">
        <f t="shared" ref="AA43:AA44" si="22">IFERROR(Y43/W43,0)</f>
        <v>0.97180709320207914</v>
      </c>
      <c r="AB43" s="46">
        <f t="shared" ref="AB43:AB44" si="23">IFERROR(Y43/S43,0)</f>
        <v>1.1992405905323793</v>
      </c>
    </row>
    <row r="44" spans="1:28" ht="63.75" customHeight="1">
      <c r="A44" s="10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51" t="s">
        <v>64</v>
      </c>
      <c r="M44" s="48">
        <v>7</v>
      </c>
      <c r="N44" s="48">
        <v>9</v>
      </c>
      <c r="O44" s="49"/>
      <c r="P44" s="50"/>
      <c r="Q44" s="47">
        <v>2156402.96</v>
      </c>
      <c r="R44" s="47"/>
      <c r="S44" s="47">
        <v>2008992.47</v>
      </c>
      <c r="T44" s="47"/>
      <c r="U44" s="45">
        <f t="shared" si="21"/>
        <v>0.93164056406229379</v>
      </c>
      <c r="V44" s="47"/>
      <c r="W44" s="47">
        <v>2363507.9</v>
      </c>
      <c r="X44" s="47"/>
      <c r="Y44" s="47">
        <v>2252064.77</v>
      </c>
      <c r="Z44" s="47"/>
      <c r="AA44" s="45">
        <f t="shared" si="22"/>
        <v>0.95284842077320753</v>
      </c>
      <c r="AB44" s="46">
        <f t="shared" si="23"/>
        <v>1.1209921409013544</v>
      </c>
    </row>
    <row r="45" spans="1:28" ht="24" customHeight="1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71" t="s">
        <v>33</v>
      </c>
      <c r="M45" s="64">
        <v>8</v>
      </c>
      <c r="N45" s="64"/>
      <c r="O45" s="65"/>
      <c r="P45" s="70"/>
      <c r="Q45" s="87">
        <f>Q46+Q49</f>
        <v>42500776.57</v>
      </c>
      <c r="R45" s="87"/>
      <c r="S45" s="87">
        <f>S46+S49</f>
        <v>36635408.409999996</v>
      </c>
      <c r="T45" s="67"/>
      <c r="U45" s="69">
        <f t="shared" si="0"/>
        <v>0.8619938590924433</v>
      </c>
      <c r="V45" s="67"/>
      <c r="W45" s="87">
        <f>W46+W49</f>
        <v>52524424.280000001</v>
      </c>
      <c r="X45" s="87"/>
      <c r="Y45" s="87">
        <f>Y46+Y49</f>
        <v>50194119.990000002</v>
      </c>
      <c r="Z45" s="67"/>
      <c r="AA45" s="69">
        <f t="shared" si="1"/>
        <v>0.95563389181426361</v>
      </c>
      <c r="AB45" s="72">
        <f t="shared" si="2"/>
        <v>1.3700985513320774</v>
      </c>
    </row>
    <row r="46" spans="1:28" ht="20.25" customHeight="1">
      <c r="A46" s="10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59" t="s">
        <v>34</v>
      </c>
      <c r="M46" s="54">
        <v>8</v>
      </c>
      <c r="N46" s="54">
        <v>1</v>
      </c>
      <c r="O46" s="55"/>
      <c r="P46" s="56"/>
      <c r="Q46" s="89">
        <f>Q47+Q48</f>
        <v>41130016.960000001</v>
      </c>
      <c r="R46" s="89"/>
      <c r="S46" s="89">
        <f>S47+S48</f>
        <v>35264648.799999997</v>
      </c>
      <c r="T46" s="52"/>
      <c r="U46" s="53">
        <f t="shared" si="0"/>
        <v>0.85739446288815724</v>
      </c>
      <c r="V46" s="52"/>
      <c r="W46" s="89">
        <f>W47+W48</f>
        <v>52524424.280000001</v>
      </c>
      <c r="X46" s="89"/>
      <c r="Y46" s="89">
        <f>Y47+Y48</f>
        <v>50194119.990000002</v>
      </c>
      <c r="Z46" s="52"/>
      <c r="AA46" s="53">
        <f t="shared" si="1"/>
        <v>0.95563389181426361</v>
      </c>
      <c r="AB46" s="60">
        <f t="shared" si="2"/>
        <v>1.4233551643934139</v>
      </c>
    </row>
    <row r="47" spans="1:28" ht="57" customHeight="1">
      <c r="A47" s="10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51" t="s">
        <v>65</v>
      </c>
      <c r="M47" s="48">
        <v>8</v>
      </c>
      <c r="N47" s="48">
        <v>1</v>
      </c>
      <c r="O47" s="49"/>
      <c r="P47" s="50"/>
      <c r="Q47" s="47">
        <v>11016501.07</v>
      </c>
      <c r="R47" s="47"/>
      <c r="S47" s="47">
        <v>9469227.9199999999</v>
      </c>
      <c r="T47" s="47"/>
      <c r="U47" s="45">
        <f t="shared" si="0"/>
        <v>0.85954949396650848</v>
      </c>
      <c r="V47" s="47"/>
      <c r="W47" s="47">
        <v>14128371.26</v>
      </c>
      <c r="X47" s="47"/>
      <c r="Y47" s="47">
        <v>13775847.43</v>
      </c>
      <c r="Z47" s="47"/>
      <c r="AA47" s="45">
        <f t="shared" si="1"/>
        <v>0.97504851596035991</v>
      </c>
      <c r="AB47" s="46">
        <f t="shared" si="2"/>
        <v>1.454801547326152</v>
      </c>
    </row>
    <row r="48" spans="1:28" ht="59.25" customHeight="1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51" t="s">
        <v>66</v>
      </c>
      <c r="M48" s="48">
        <v>8</v>
      </c>
      <c r="N48" s="48">
        <v>1</v>
      </c>
      <c r="O48" s="49"/>
      <c r="P48" s="50"/>
      <c r="Q48" s="47">
        <v>30113515.890000001</v>
      </c>
      <c r="R48" s="47"/>
      <c r="S48" s="47">
        <v>25795420.879999999</v>
      </c>
      <c r="T48" s="47"/>
      <c r="U48" s="45">
        <f t="shared" si="0"/>
        <v>0.85660608260512217</v>
      </c>
      <c r="V48" s="47"/>
      <c r="W48" s="47">
        <v>38396053.020000003</v>
      </c>
      <c r="X48" s="47"/>
      <c r="Y48" s="47">
        <v>36418272.560000002</v>
      </c>
      <c r="Z48" s="47"/>
      <c r="AA48" s="45">
        <f t="shared" si="1"/>
        <v>0.94849000601781119</v>
      </c>
      <c r="AB48" s="46">
        <f t="shared" si="2"/>
        <v>1.4118115276900263</v>
      </c>
    </row>
    <row r="49" spans="1:28" ht="24">
      <c r="A49" s="10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59" t="s">
        <v>40</v>
      </c>
      <c r="M49" s="54">
        <v>8</v>
      </c>
      <c r="N49" s="54">
        <v>4</v>
      </c>
      <c r="O49" s="55"/>
      <c r="P49" s="56"/>
      <c r="Q49" s="89">
        <f>Q50</f>
        <v>1370759.61</v>
      </c>
      <c r="R49" s="89"/>
      <c r="S49" s="89">
        <f>S50</f>
        <v>1370759.61</v>
      </c>
      <c r="T49" s="52"/>
      <c r="U49" s="53">
        <f t="shared" si="0"/>
        <v>1</v>
      </c>
      <c r="V49" s="52"/>
      <c r="W49" s="89">
        <f>W50</f>
        <v>0</v>
      </c>
      <c r="X49" s="89"/>
      <c r="Y49" s="89">
        <f>Y50</f>
        <v>0</v>
      </c>
      <c r="Z49" s="52"/>
      <c r="AA49" s="53">
        <f t="shared" ref="AA49" si="24">IFERROR(Y49/W49,0)</f>
        <v>0</v>
      </c>
      <c r="AB49" s="60">
        <f t="shared" ref="AB49" si="25">IFERROR(Y49/S49,0)</f>
        <v>0</v>
      </c>
    </row>
    <row r="50" spans="1:28" ht="72">
      <c r="A50" s="10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51" t="s">
        <v>46</v>
      </c>
      <c r="M50" s="48">
        <v>8</v>
      </c>
      <c r="N50" s="48">
        <v>4</v>
      </c>
      <c r="O50" s="49"/>
      <c r="P50" s="50"/>
      <c r="Q50" s="47">
        <v>1370759.61</v>
      </c>
      <c r="R50" s="47"/>
      <c r="S50" s="47">
        <v>1370759.61</v>
      </c>
      <c r="T50" s="47"/>
      <c r="U50" s="45">
        <f t="shared" ref="U50" si="26">IFERROR(S50/Q50,0)</f>
        <v>1</v>
      </c>
      <c r="V50" s="47"/>
      <c r="W50" s="47"/>
      <c r="X50" s="47"/>
      <c r="Y50" s="47"/>
      <c r="Z50" s="47"/>
      <c r="AA50" s="45">
        <f t="shared" ref="AA50" si="27">IFERROR(Y50/W50,0)</f>
        <v>0</v>
      </c>
      <c r="AB50" s="46">
        <f t="shared" ref="AB50" si="28">IFERROR(Y50/S50,0)</f>
        <v>0</v>
      </c>
    </row>
    <row r="51" spans="1:28" ht="22.5" customHeight="1">
      <c r="A51" s="10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71" t="s">
        <v>9</v>
      </c>
      <c r="M51" s="64">
        <v>10</v>
      </c>
      <c r="N51" s="64">
        <v>0</v>
      </c>
      <c r="O51" s="65">
        <v>0</v>
      </c>
      <c r="P51" s="66"/>
      <c r="Q51" s="87">
        <f>Q52</f>
        <v>191100</v>
      </c>
      <c r="R51" s="80"/>
      <c r="S51" s="79">
        <f>S52</f>
        <v>191100</v>
      </c>
      <c r="T51" s="68"/>
      <c r="U51" s="69">
        <f t="shared" si="0"/>
        <v>1</v>
      </c>
      <c r="V51" s="68"/>
      <c r="W51" s="87">
        <f>W52</f>
        <v>573300</v>
      </c>
      <c r="X51" s="80"/>
      <c r="Y51" s="79">
        <f>Y52</f>
        <v>573300</v>
      </c>
      <c r="Z51" s="68"/>
      <c r="AA51" s="69">
        <f t="shared" si="1"/>
        <v>1</v>
      </c>
      <c r="AB51" s="72">
        <f t="shared" si="2"/>
        <v>3</v>
      </c>
    </row>
    <row r="52" spans="1:28" ht="19.5" customHeight="1">
      <c r="A52" s="10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59" t="s">
        <v>8</v>
      </c>
      <c r="M52" s="54">
        <v>10</v>
      </c>
      <c r="N52" s="54">
        <v>4</v>
      </c>
      <c r="O52" s="55"/>
      <c r="P52" s="56"/>
      <c r="Q52" s="89">
        <f>Q53</f>
        <v>191100</v>
      </c>
      <c r="R52" s="89"/>
      <c r="S52" s="89">
        <f>S53</f>
        <v>191100</v>
      </c>
      <c r="T52" s="52"/>
      <c r="U52" s="53">
        <f t="shared" si="0"/>
        <v>1</v>
      </c>
      <c r="V52" s="52"/>
      <c r="W52" s="89">
        <f>W53</f>
        <v>573300</v>
      </c>
      <c r="X52" s="89"/>
      <c r="Y52" s="89">
        <f>Y53</f>
        <v>573300</v>
      </c>
      <c r="Z52" s="52"/>
      <c r="AA52" s="53">
        <f t="shared" si="1"/>
        <v>1</v>
      </c>
      <c r="AB52" s="60">
        <f t="shared" si="2"/>
        <v>3</v>
      </c>
    </row>
    <row r="53" spans="1:28" ht="33" customHeight="1">
      <c r="A53" s="10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51" t="s">
        <v>67</v>
      </c>
      <c r="M53" s="48">
        <v>10</v>
      </c>
      <c r="N53" s="48">
        <v>4</v>
      </c>
      <c r="O53" s="49"/>
      <c r="P53" s="50"/>
      <c r="Q53" s="47">
        <v>191100</v>
      </c>
      <c r="R53" s="47"/>
      <c r="S53" s="47">
        <v>191100</v>
      </c>
      <c r="T53" s="47"/>
      <c r="U53" s="45">
        <f t="shared" si="0"/>
        <v>1</v>
      </c>
      <c r="V53" s="47"/>
      <c r="W53" s="47">
        <v>573300</v>
      </c>
      <c r="X53" s="47"/>
      <c r="Y53" s="47">
        <v>573300</v>
      </c>
      <c r="Z53" s="47"/>
      <c r="AA53" s="45">
        <f t="shared" si="1"/>
        <v>1</v>
      </c>
      <c r="AB53" s="46">
        <f t="shared" si="2"/>
        <v>3</v>
      </c>
    </row>
    <row r="54" spans="1:28" ht="32.25" customHeight="1">
      <c r="A54" s="10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71" t="s">
        <v>35</v>
      </c>
      <c r="M54" s="64">
        <v>11</v>
      </c>
      <c r="N54" s="64"/>
      <c r="O54" s="65"/>
      <c r="P54" s="70"/>
      <c r="Q54" s="87">
        <f>Q55</f>
        <v>7151933</v>
      </c>
      <c r="R54" s="87"/>
      <c r="S54" s="87">
        <f>S55</f>
        <v>6194349.8700000001</v>
      </c>
      <c r="T54" s="67"/>
      <c r="U54" s="69">
        <f t="shared" si="0"/>
        <v>0.86610848703420462</v>
      </c>
      <c r="V54" s="67"/>
      <c r="W54" s="87">
        <f>W55</f>
        <v>7728400</v>
      </c>
      <c r="X54" s="87"/>
      <c r="Y54" s="87">
        <f>Y55</f>
        <v>7698952.4400000004</v>
      </c>
      <c r="Z54" s="67"/>
      <c r="AA54" s="69">
        <f t="shared" si="1"/>
        <v>0.9961896951503546</v>
      </c>
      <c r="AB54" s="72">
        <f t="shared" si="2"/>
        <v>1.2428991906458136</v>
      </c>
    </row>
    <row r="55" spans="1:28" ht="16.5" customHeight="1">
      <c r="A55" s="10"/>
      <c r="B55" s="121">
        <v>7</v>
      </c>
      <c r="C55" s="122"/>
      <c r="D55" s="122"/>
      <c r="E55" s="122"/>
      <c r="F55" s="122"/>
      <c r="G55" s="122"/>
      <c r="H55" s="122"/>
      <c r="I55" s="122"/>
      <c r="J55" s="122"/>
      <c r="K55" s="122"/>
      <c r="L55" s="59" t="s">
        <v>36</v>
      </c>
      <c r="M55" s="54">
        <v>11</v>
      </c>
      <c r="N55" s="54">
        <v>1</v>
      </c>
      <c r="O55" s="55"/>
      <c r="P55" s="56"/>
      <c r="Q55" s="52">
        <f>Q56+Q57</f>
        <v>7151933</v>
      </c>
      <c r="R55" s="52">
        <f>R56+R57</f>
        <v>0</v>
      </c>
      <c r="S55" s="52">
        <f>S56+S57</f>
        <v>6194349.8700000001</v>
      </c>
      <c r="T55" s="52"/>
      <c r="U55" s="53">
        <f t="shared" si="0"/>
        <v>0.86610848703420462</v>
      </c>
      <c r="V55" s="52"/>
      <c r="W55" s="52">
        <f>W56+W57</f>
        <v>7728400</v>
      </c>
      <c r="X55" s="81"/>
      <c r="Y55" s="52">
        <f>Y56+Y57</f>
        <v>7698952.4400000004</v>
      </c>
      <c r="Z55" s="52"/>
      <c r="AA55" s="53">
        <f t="shared" si="1"/>
        <v>0.9961896951503546</v>
      </c>
      <c r="AB55" s="92">
        <f t="shared" si="2"/>
        <v>1.2428991906458136</v>
      </c>
    </row>
    <row r="56" spans="1:28" ht="48">
      <c r="A56" s="10"/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51" t="s">
        <v>68</v>
      </c>
      <c r="M56" s="48">
        <v>11</v>
      </c>
      <c r="N56" s="48">
        <v>1</v>
      </c>
      <c r="O56" s="49"/>
      <c r="P56" s="50"/>
      <c r="Q56" s="47">
        <v>7151933</v>
      </c>
      <c r="R56" s="47"/>
      <c r="S56" s="47">
        <v>6194349.8700000001</v>
      </c>
      <c r="T56" s="47"/>
      <c r="U56" s="45">
        <f t="shared" ref="U56:U57" si="29">IFERROR(S56/Q56,0)</f>
        <v>0.86610848703420462</v>
      </c>
      <c r="V56" s="47"/>
      <c r="W56" s="47">
        <v>7622200</v>
      </c>
      <c r="X56" s="47"/>
      <c r="Y56" s="47">
        <v>7592867.4400000004</v>
      </c>
      <c r="Z56" s="47"/>
      <c r="AA56" s="45">
        <f t="shared" ref="AA56" si="30">IFERROR(Y56/W56,0)</f>
        <v>0.99615169373671653</v>
      </c>
      <c r="AB56" s="46">
        <f t="shared" ref="AB56" si="31">IFERROR(Y56/S56,0)</f>
        <v>1.2257730995746936</v>
      </c>
    </row>
    <row r="57" spans="1:28" ht="40.5" customHeight="1">
      <c r="A57" s="10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51" t="s">
        <v>50</v>
      </c>
      <c r="M57" s="48">
        <v>11</v>
      </c>
      <c r="N57" s="48">
        <v>1</v>
      </c>
      <c r="O57" s="49"/>
      <c r="P57" s="50"/>
      <c r="Q57" s="47"/>
      <c r="R57" s="47"/>
      <c r="S57" s="47"/>
      <c r="T57" s="47"/>
      <c r="U57" s="45">
        <f t="shared" si="29"/>
        <v>0</v>
      </c>
      <c r="V57" s="47"/>
      <c r="W57" s="47">
        <v>106200</v>
      </c>
      <c r="X57" s="47"/>
      <c r="Y57" s="47">
        <v>106085</v>
      </c>
      <c r="Z57" s="47"/>
      <c r="AA57" s="45">
        <f t="shared" ref="AA57" si="32">IFERROR(Y57/W57,0)</f>
        <v>0.99891713747645949</v>
      </c>
      <c r="AB57" s="46">
        <f t="shared" ref="AB57" si="33">IFERROR(Y57/S57,0)</f>
        <v>0</v>
      </c>
    </row>
    <row r="58" spans="1:28" ht="24" customHeight="1" thickBot="1">
      <c r="A58" s="10"/>
      <c r="B58" s="119">
        <v>10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09" t="s">
        <v>6</v>
      </c>
      <c r="M58" s="110"/>
      <c r="N58" s="110"/>
      <c r="O58" s="110"/>
      <c r="P58" s="73"/>
      <c r="Q58" s="93">
        <f>Q11+Q18+Q23+Q30+Q45+Q51+Q54+Q27+Q15</f>
        <v>467075647.36000007</v>
      </c>
      <c r="R58" s="93">
        <f>R11+R18+R23+R30+R45+R51+R54+R27+R15</f>
        <v>0</v>
      </c>
      <c r="S58" s="93">
        <f>S11+S18+S23+S30+S45+S51+S54+S27+S15</f>
        <v>432837063.19000006</v>
      </c>
      <c r="T58" s="74"/>
      <c r="U58" s="63">
        <f t="shared" si="0"/>
        <v>0.92669584817037032</v>
      </c>
      <c r="V58" s="74"/>
      <c r="W58" s="93">
        <f>W11+W18+W23+W30+W45+W51+W54+W27+W15</f>
        <v>516532816.97999996</v>
      </c>
      <c r="X58" s="93">
        <f>X11+X18+X23+X30+X45+X51+X54+X27+X15</f>
        <v>0</v>
      </c>
      <c r="Y58" s="93">
        <f>Y11+Y18+Y23+Y30+Y45+Y51+Y54+Y27+Y15</f>
        <v>498859879.87999994</v>
      </c>
      <c r="Z58" s="74"/>
      <c r="AA58" s="63">
        <f t="shared" si="1"/>
        <v>0.96578545153562956</v>
      </c>
      <c r="AB58" s="91">
        <f t="shared" si="2"/>
        <v>1.1525350352472432</v>
      </c>
    </row>
    <row r="59" spans="1:28" ht="12.75" customHeight="1">
      <c r="A59" s="17"/>
      <c r="B59" s="118">
        <v>3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9"/>
      <c r="M59" s="19"/>
      <c r="N59" s="19"/>
      <c r="O59" s="19"/>
      <c r="P59" s="18"/>
      <c r="Q59" s="20"/>
      <c r="R59" s="21"/>
      <c r="S59" s="22"/>
      <c r="T59" s="22"/>
      <c r="U59" s="23"/>
      <c r="V59" s="22"/>
      <c r="W59" s="22"/>
      <c r="X59" s="22"/>
      <c r="Y59" s="22"/>
      <c r="Z59" s="22"/>
      <c r="AA59" s="23"/>
      <c r="AB59" s="24"/>
    </row>
    <row r="60" spans="1:28" ht="38.25" customHeight="1">
      <c r="B60" s="118" t="s">
        <v>7</v>
      </c>
      <c r="C60" s="118"/>
      <c r="D60" s="118"/>
      <c r="E60" s="118"/>
      <c r="F60" s="118"/>
      <c r="G60" s="118"/>
      <c r="H60" s="118"/>
      <c r="I60" s="118"/>
      <c r="J60" s="118"/>
      <c r="K60" s="118"/>
      <c r="L60" s="3" t="s">
        <v>4</v>
      </c>
      <c r="M60" s="3"/>
      <c r="N60" s="3"/>
      <c r="O60" s="3"/>
      <c r="P60" s="3"/>
      <c r="Q60" s="3"/>
      <c r="R60" s="2"/>
      <c r="S60" s="3"/>
      <c r="T60" s="2"/>
      <c r="U60" s="7" t="s">
        <v>3</v>
      </c>
      <c r="V60" s="7" t="s">
        <v>3</v>
      </c>
      <c r="W60" s="3"/>
      <c r="X60" s="2"/>
      <c r="Y60" s="3"/>
      <c r="Z60" s="3"/>
      <c r="AA60" s="2"/>
      <c r="AB60" s="2"/>
    </row>
    <row r="61" spans="1:28" ht="12.75" customHeight="1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75"/>
      <c r="M61" s="3"/>
      <c r="N61" s="3"/>
      <c r="O61" s="3"/>
      <c r="P61" s="6"/>
      <c r="Q61" s="6"/>
      <c r="R61" s="5" t="s">
        <v>2</v>
      </c>
      <c r="S61" s="3"/>
      <c r="T61" s="2"/>
      <c r="U61" s="5" t="s">
        <v>1</v>
      </c>
      <c r="V61" s="4" t="s">
        <v>1</v>
      </c>
      <c r="W61" s="3"/>
      <c r="X61" s="2"/>
      <c r="Y61" s="3"/>
      <c r="Z61" s="3"/>
      <c r="AA61" s="2"/>
      <c r="AB61" s="2"/>
    </row>
    <row r="62" spans="1:28" ht="12.75" customHeight="1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2"/>
      <c r="AB62" s="2"/>
    </row>
    <row r="63" spans="1:28" ht="12.75" customHeight="1">
      <c r="B63" s="3"/>
      <c r="C63" s="3"/>
      <c r="D63" s="3"/>
      <c r="E63" s="3"/>
      <c r="F63" s="3"/>
      <c r="G63" s="3"/>
      <c r="H63" s="3"/>
      <c r="I63" s="3"/>
      <c r="J63" s="3"/>
      <c r="K63" s="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23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23" ht="12.75" customHeight="1">
      <c r="A66" s="2" t="s">
        <v>0</v>
      </c>
      <c r="B66" s="2"/>
      <c r="C66" s="2"/>
      <c r="D66" s="2"/>
      <c r="E66" s="2"/>
      <c r="F66" s="2"/>
      <c r="G66" s="2"/>
      <c r="H66" s="2"/>
      <c r="I66" s="2"/>
      <c r="J66" s="2"/>
      <c r="K66" s="2"/>
      <c r="W66" s="82"/>
    </row>
  </sheetData>
  <mergeCells count="28">
    <mergeCell ref="B18:K18"/>
    <mergeCell ref="B12:K12"/>
    <mergeCell ref="B11:K11"/>
    <mergeCell ref="B33:K33"/>
    <mergeCell ref="B30:K30"/>
    <mergeCell ref="B22:K22"/>
    <mergeCell ref="B21:K21"/>
    <mergeCell ref="B60:K60"/>
    <mergeCell ref="B59:K59"/>
    <mergeCell ref="B58:K58"/>
    <mergeCell ref="B55:K55"/>
    <mergeCell ref="B36:K36"/>
    <mergeCell ref="L58:O58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2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2023-01-16T06:06:06Z</cp:lastPrinted>
  <dcterms:created xsi:type="dcterms:W3CDTF">2016-09-30T09:36:25Z</dcterms:created>
  <dcterms:modified xsi:type="dcterms:W3CDTF">2023-01-25T07:32:22Z</dcterms:modified>
</cp:coreProperties>
</file>