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24519" iterate="1"/>
</workbook>
</file>

<file path=xl/calcChain.xml><?xml version="1.0" encoding="utf-8"?>
<calcChain xmlns="http://schemas.openxmlformats.org/spreadsheetml/2006/main">
  <c r="AB56" i="2"/>
  <c r="AA56"/>
  <c r="X53"/>
  <c r="Y53"/>
  <c r="W53"/>
  <c r="X44" l="1"/>
  <c r="Y44"/>
  <c r="AB46"/>
  <c r="AA46"/>
  <c r="W44"/>
  <c r="AA28" l="1"/>
  <c r="AA27"/>
  <c r="U27"/>
  <c r="X19"/>
  <c r="W19"/>
  <c r="X48" l="1"/>
  <c r="R48"/>
  <c r="R16"/>
  <c r="S16"/>
  <c r="Q16"/>
  <c r="U18"/>
  <c r="X29" l="1"/>
  <c r="Y29"/>
  <c r="X30"/>
  <c r="Y30"/>
  <c r="W30"/>
  <c r="W29"/>
  <c r="X16"/>
  <c r="Y16"/>
  <c r="X15"/>
  <c r="Y15"/>
  <c r="W16"/>
  <c r="W15"/>
  <c r="S12" l="1"/>
  <c r="Q12"/>
  <c r="AB28"/>
  <c r="X20"/>
  <c r="Y20"/>
  <c r="Y19" s="1"/>
  <c r="W20"/>
  <c r="R41" l="1"/>
  <c r="S41"/>
  <c r="Q41"/>
  <c r="U43"/>
  <c r="U60" l="1"/>
  <c r="AA60"/>
  <c r="AB60"/>
  <c r="R12" l="1"/>
  <c r="X41" l="1"/>
  <c r="Y41"/>
  <c r="W41"/>
  <c r="AB43"/>
  <c r="AA43"/>
  <c r="Q44"/>
  <c r="S44"/>
  <c r="AA44" l="1"/>
  <c r="AB44"/>
  <c r="Q20"/>
  <c r="Q19" s="1"/>
  <c r="S20"/>
  <c r="S19" s="1"/>
  <c r="U23"/>
  <c r="U26"/>
  <c r="U28"/>
  <c r="U21"/>
  <c r="Y12" l="1"/>
  <c r="W12"/>
  <c r="Y58"/>
  <c r="W58"/>
  <c r="S58"/>
  <c r="Q58"/>
  <c r="AB31" l="1"/>
  <c r="AA31"/>
  <c r="U31"/>
  <c r="R30"/>
  <c r="R29" s="1"/>
  <c r="R61" s="1"/>
  <c r="S30"/>
  <c r="S29" s="1"/>
  <c r="T30"/>
  <c r="T29" s="1"/>
  <c r="V30"/>
  <c r="V29" s="1"/>
  <c r="X61"/>
  <c r="Z30"/>
  <c r="AB30" s="1"/>
  <c r="Q30"/>
  <c r="Q29" s="1"/>
  <c r="Z29" l="1"/>
  <c r="AB29" s="1"/>
  <c r="AA30"/>
  <c r="AA29"/>
  <c r="U29"/>
  <c r="U30"/>
  <c r="AA17"/>
  <c r="AB17"/>
  <c r="U17" l="1"/>
  <c r="R58" l="1"/>
  <c r="Q57"/>
  <c r="S57"/>
  <c r="S53"/>
  <c r="Q53"/>
  <c r="Q52" s="1"/>
  <c r="S52"/>
  <c r="S49"/>
  <c r="S48" s="1"/>
  <c r="Q49"/>
  <c r="Q48" s="1"/>
  <c r="S37"/>
  <c r="Q37"/>
  <c r="S35"/>
  <c r="Q35"/>
  <c r="S33"/>
  <c r="Q33"/>
  <c r="S25"/>
  <c r="Q25"/>
  <c r="S24"/>
  <c r="Q24"/>
  <c r="S22"/>
  <c r="Q22"/>
  <c r="S15"/>
  <c r="Q15"/>
  <c r="U22" l="1"/>
  <c r="U24"/>
  <c r="U25"/>
  <c r="Q32"/>
  <c r="S32"/>
  <c r="AB59"/>
  <c r="AA59"/>
  <c r="U59"/>
  <c r="AB47"/>
  <c r="AA47"/>
  <c r="U47"/>
  <c r="AB45"/>
  <c r="AA45"/>
  <c r="U45"/>
  <c r="AB16"/>
  <c r="AA16" l="1"/>
  <c r="AA15"/>
  <c r="U15"/>
  <c r="U16"/>
  <c r="AB21"/>
  <c r="AA21"/>
  <c r="AB14"/>
  <c r="AA14"/>
  <c r="U14"/>
  <c r="AB13"/>
  <c r="AA13"/>
  <c r="U13"/>
  <c r="AB15" l="1"/>
  <c r="U55"/>
  <c r="U51"/>
  <c r="U50"/>
  <c r="U42"/>
  <c r="U40"/>
  <c r="U39"/>
  <c r="U38"/>
  <c r="U36"/>
  <c r="U34"/>
  <c r="AB26"/>
  <c r="AA26"/>
  <c r="AB55"/>
  <c r="AA55"/>
  <c r="AB51"/>
  <c r="AA51"/>
  <c r="AB50"/>
  <c r="AA50"/>
  <c r="AB42"/>
  <c r="AA42"/>
  <c r="AB40"/>
  <c r="AA40"/>
  <c r="AB39"/>
  <c r="AA39"/>
  <c r="AB38"/>
  <c r="AA38"/>
  <c r="AB36"/>
  <c r="AA36"/>
  <c r="AB34"/>
  <c r="AA34"/>
  <c r="AB23"/>
  <c r="AA23"/>
  <c r="W57" l="1"/>
  <c r="Y49"/>
  <c r="Y48" s="1"/>
  <c r="W49"/>
  <c r="W48" s="1"/>
  <c r="Y37"/>
  <c r="W37"/>
  <c r="Y35"/>
  <c r="W35"/>
  <c r="Y33"/>
  <c r="W33"/>
  <c r="Y25"/>
  <c r="W25"/>
  <c r="W24" s="1"/>
  <c r="Y32" l="1"/>
  <c r="W32"/>
  <c r="U37"/>
  <c r="U35"/>
  <c r="U33"/>
  <c r="Y24"/>
  <c r="AB25"/>
  <c r="AA25"/>
  <c r="AB33"/>
  <c r="AA33"/>
  <c r="AB35"/>
  <c r="AA35"/>
  <c r="AB37"/>
  <c r="AA37"/>
  <c r="U41"/>
  <c r="AB41"/>
  <c r="AA41"/>
  <c r="U49"/>
  <c r="AB49"/>
  <c r="AA49"/>
  <c r="U58"/>
  <c r="AB58"/>
  <c r="AA58"/>
  <c r="U48"/>
  <c r="U57"/>
  <c r="Y57"/>
  <c r="U20" l="1"/>
  <c r="AA24"/>
  <c r="AB24"/>
  <c r="U32"/>
  <c r="AB20"/>
  <c r="AA20"/>
  <c r="AA57"/>
  <c r="AB57"/>
  <c r="AB48"/>
  <c r="AA48"/>
  <c r="AA32"/>
  <c r="AB32"/>
  <c r="Y22"/>
  <c r="W22"/>
  <c r="AA22" l="1"/>
  <c r="Q11"/>
  <c r="Q61" s="1"/>
  <c r="W11"/>
  <c r="W52"/>
  <c r="W61" l="1"/>
  <c r="AB53"/>
  <c r="AA53"/>
  <c r="U52"/>
  <c r="U53"/>
  <c r="U19"/>
  <c r="AB12"/>
  <c r="AA12"/>
  <c r="S11"/>
  <c r="S61" s="1"/>
  <c r="U12"/>
  <c r="AB19"/>
  <c r="AB22"/>
  <c r="AA19"/>
  <c r="Y11"/>
  <c r="Y52"/>
  <c r="Y61" l="1"/>
  <c r="U11"/>
  <c r="U61"/>
  <c r="AA11"/>
  <c r="AB11"/>
  <c r="AA52"/>
  <c r="AB52"/>
  <c r="AB61" l="1"/>
  <c r="AA61"/>
</calcChain>
</file>

<file path=xl/sharedStrings.xml><?xml version="1.0" encoding="utf-8"?>
<sst xmlns="http://schemas.openxmlformats.org/spreadsheetml/2006/main" count="77" uniqueCount="71">
  <si>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</si>
  <si>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</si>
  <si>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</si>
  <si>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</si>
  <si>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</si>
  <si>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</si>
  <si>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</si>
  <si>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</si>
  <si>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</si>
  <si>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</si>
  <si>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</si>
  <si>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</si>
  <si>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</si>
  <si>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</si>
  <si>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</si>
  <si>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</si>
  <si>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</si>
  <si>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</si>
  <si>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</si>
  <si>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</si>
  <si>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</si>
  <si>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</si>
  <si>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</si>
  <si>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</si>
  <si>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</si>
  <si>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</si>
  <si>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</si>
  <si>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</si>
  <si>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</si>
  <si>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</si>
  <si>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</si>
  <si>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</si>
  <si>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</si>
  <si>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</si>
  <si>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</si>
  <si>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</si>
  <si>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</si>
  <si>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</si>
  <si>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</si>
  <si>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образования</t>
  </si>
  <si>
    <t>Муниципальная программа "Материально-техническое обеспечение работы муниципального казенного учреждения "ТеплоВодоРесурс" Лысогорского муниципального района"</t>
  </si>
  <si>
    <t>Подпрограмма " Развитие системы дошкольного образования" муниципальной программы «Развитие образования в Лысогорском районе Саратовской области на 2021 год и на плановый период 2022 и 2023 годы».</t>
  </si>
  <si>
    <t>Подпрограмма "Развитие системы общего и дополнительного образования" муниципальной программы «Развитие образования в Лысогорском районе Саратовской области на 2021 год и на плановый период 2022 и 2023 годы».</t>
  </si>
  <si>
    <t>Подпрограмма «Система образования в сфере культуры» муниципальной программы Лысогоркого района Саратовской области «Культура Лысогорского района 2021-2023 г."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</si>
  <si>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2021-2023 г.г.»</t>
  </si>
  <si>
    <t>Подпрограмма «Работа для подростка 2021-2023г.г.»</t>
  </si>
  <si>
    <t>Муниципальная программа "Проведение комплексных кадастровых работ на территории Лысогорского муниципального района на 2022 год"</t>
  </si>
  <si>
    <t>Подпрограмма "Патриотическое воспитание молодежи Лысогорского муниципального района"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</si>
  <si>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2022 -2024годы»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</si>
  <si>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2022-2024 г.г.»</t>
  </si>
  <si>
    <t>Муниципальная программа «Обеспечение и содержание  муниципального учреждения «Административно-хозяйственное обслуживание» на 2022-2024 г.г.»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</si>
  <si>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2022-2024 г.г.</t>
  </si>
  <si>
    <t>Подпрограмма "Развитие системы общего и дополнительного образования" муниципальной программы «Развитие образования в Лысогорском районе Саратовской области на 2021 год и на плановый период 2022 и 2024 годы».</t>
  </si>
  <si>
    <t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2021 год и на плановый период 2022 и 2024 годы."</t>
  </si>
  <si>
    <t>Муниципальная программа « Централизованная бухгалтерия отдела образования администрации Лысогорского муниципального района Саратовской области» на 2022-2024 г.г.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</si>
  <si>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2022-2024 годы»</t>
  </si>
  <si>
    <t>Подпрограмма «Библиотеки» муниципальной программы  Лысогоркого района Саратовской области «Культура Лысогорского района 2022-2024 г."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</si>
  <si>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2022-2024 г." </t>
  </si>
  <si>
    <t>Муниципальная программа «Обеспечение жильем молодых семей».</t>
  </si>
  <si>
    <t>Муниципальная программа  "Развитие физической культуры, спорта и молодежной политики Лысогорского муниципального района на 2022 - 2024 годы"</t>
  </si>
  <si>
    <t>% исполнения к исполнению 2022года</t>
  </si>
  <si>
    <t>Муниципальная программа "По предупреждению и ликвидации чрезвычайных ситуаций на территории Лысогорского муниципального района 2022-2024 годы"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</si>
  <si>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</si>
  <si>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 xml:space="preserve">Подпрограмма «Развитие системы общего и дополнительного образования» </t>
  </si>
  <si>
    <t xml:space="preserve">Основное мероприятие «Организация предоставления питания отдельным категориям обучающихся в муниципальных образовательных организациях»  </t>
  </si>
  <si>
    <t>Сведения по исполнению муниципальных  программ по Лысогорскому району на 30 июня 2023 года</t>
  </si>
  <si>
    <t>Утвержденные бюджетные назначения на 30 июня 2022 года</t>
  </si>
  <si>
    <t>Кассовое исполнение на 30 июня 2022 года</t>
  </si>
  <si>
    <t>% исполнения на 30 июня 2022 года</t>
  </si>
  <si>
    <t>Утвержденные бюджетные назначения на 30 июня 2023 года</t>
  </si>
  <si>
    <t>Кассовое исполнение на 30 июня 2023 года</t>
  </si>
</sst>
</file>

<file path=xl/styles.xml><?xml version="1.0" encoding="utf-8"?>
<styleSheet xmlns="http://schemas.openxmlformats.org/spreadsheetml/2006/main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8" fontId="10" fillId="4" borderId="5" xfId="1" applyNumberFormat="1" applyFont="1" applyFill="1" applyBorder="1" applyAlignment="1" applyProtection="1">
      <protection hidden="1"/>
    </xf>
    <xf numFmtId="167" fontId="10" fillId="4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9"/>
  <sheetViews>
    <sheetView showGridLines="0" showZeros="0" tabSelected="1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L5" sqref="L5:AB5"/>
    </sheetView>
  </sheetViews>
  <sheetFormatPr defaultColWidth="9.140625" defaultRowHeight="12.75" outlineLevelRow="1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4.28515625" style="1" customWidth="1"/>
    <col min="24" max="24" width="0" style="1" hidden="1" customWidth="1"/>
    <col min="25" max="25" width="14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0" t="s">
        <v>65</v>
      </c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1:28" ht="12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31" t="s">
        <v>25</v>
      </c>
      <c r="M8" s="126" t="s">
        <v>24</v>
      </c>
      <c r="N8" s="126" t="s">
        <v>23</v>
      </c>
      <c r="O8" s="126"/>
      <c r="P8" s="43" t="s">
        <v>22</v>
      </c>
      <c r="Q8" s="126" t="s">
        <v>66</v>
      </c>
      <c r="R8" s="43"/>
      <c r="S8" s="126" t="s">
        <v>67</v>
      </c>
      <c r="T8" s="126" t="s">
        <v>21</v>
      </c>
      <c r="U8" s="126" t="s">
        <v>68</v>
      </c>
      <c r="V8" s="126" t="s">
        <v>20</v>
      </c>
      <c r="W8" s="126" t="s">
        <v>69</v>
      </c>
      <c r="X8" s="43"/>
      <c r="Y8" s="126" t="s">
        <v>70</v>
      </c>
      <c r="Z8" s="126" t="s">
        <v>21</v>
      </c>
      <c r="AA8" s="126" t="s">
        <v>26</v>
      </c>
      <c r="AB8" s="128" t="s">
        <v>60</v>
      </c>
    </row>
    <row r="9" spans="1:28" ht="57" customHeight="1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32"/>
      <c r="M9" s="127"/>
      <c r="N9" s="127"/>
      <c r="O9" s="127"/>
      <c r="P9" s="44"/>
      <c r="Q9" s="127"/>
      <c r="R9" s="44"/>
      <c r="S9" s="127"/>
      <c r="T9" s="127"/>
      <c r="U9" s="127"/>
      <c r="V9" s="127"/>
      <c r="W9" s="127"/>
      <c r="X9" s="44"/>
      <c r="Y9" s="127"/>
      <c r="Z9" s="127"/>
      <c r="AA9" s="127"/>
      <c r="AB9" s="129"/>
    </row>
    <row r="10" spans="1:28" ht="15.75" customHeight="1" thickBo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28" ht="26.25" customHeight="1">
      <c r="A11" s="10"/>
      <c r="B11" s="119">
        <v>1</v>
      </c>
      <c r="C11" s="120"/>
      <c r="D11" s="120"/>
      <c r="E11" s="120"/>
      <c r="F11" s="120"/>
      <c r="G11" s="120"/>
      <c r="H11" s="120"/>
      <c r="I11" s="120"/>
      <c r="J11" s="120"/>
      <c r="K11" s="120"/>
      <c r="L11" s="71" t="s">
        <v>19</v>
      </c>
      <c r="M11" s="64">
        <v>1</v>
      </c>
      <c r="N11" s="64">
        <v>0</v>
      </c>
      <c r="O11" s="65">
        <v>0</v>
      </c>
      <c r="P11" s="66"/>
      <c r="Q11" s="87">
        <f>Q12</f>
        <v>14295744.91</v>
      </c>
      <c r="R11" s="88"/>
      <c r="S11" s="87">
        <f>S12</f>
        <v>8279001.4900000002</v>
      </c>
      <c r="T11" s="88"/>
      <c r="U11" s="87">
        <f t="shared" ref="U11:U61" si="0">IFERROR(S11/Q11,0)</f>
        <v>0.579123476399524</v>
      </c>
      <c r="V11" s="80"/>
      <c r="W11" s="87">
        <f>W12</f>
        <v>22576617.739999998</v>
      </c>
      <c r="X11" s="88"/>
      <c r="Y11" s="87">
        <f>Y12</f>
        <v>10357333.43</v>
      </c>
      <c r="Z11" s="68"/>
      <c r="AA11" s="69">
        <f t="shared" ref="AA11:AB61" si="1">IFERROR(Y11/W11,0)</f>
        <v>0.45876373287082106</v>
      </c>
      <c r="AB11" s="72">
        <f t="shared" ref="AB11:AB61" si="2">IFERROR(Y11/S11,0)</f>
        <v>1.2510365461958626</v>
      </c>
    </row>
    <row r="12" spans="1:28" ht="28.5" customHeight="1">
      <c r="A12" s="10"/>
      <c r="B12" s="117">
        <v>13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59" t="s">
        <v>18</v>
      </c>
      <c r="M12" s="54">
        <v>1</v>
      </c>
      <c r="N12" s="54">
        <v>13</v>
      </c>
      <c r="O12" s="55">
        <v>0</v>
      </c>
      <c r="P12" s="56"/>
      <c r="Q12" s="89">
        <f>Q13+Q14</f>
        <v>14295744.91</v>
      </c>
      <c r="R12" s="89" t="e">
        <f>R13+R14+#REF!</f>
        <v>#REF!</v>
      </c>
      <c r="S12" s="89">
        <f>S13+S14</f>
        <v>8279001.4900000002</v>
      </c>
      <c r="T12" s="89"/>
      <c r="U12" s="89">
        <f t="shared" si="0"/>
        <v>0.579123476399524</v>
      </c>
      <c r="V12" s="81"/>
      <c r="W12" s="89">
        <f>W13+W14</f>
        <v>22576617.739999998</v>
      </c>
      <c r="X12" s="89"/>
      <c r="Y12" s="89">
        <f>Y13+Y14</f>
        <v>10357333.43</v>
      </c>
      <c r="Z12" s="52"/>
      <c r="AA12" s="53">
        <f t="shared" si="1"/>
        <v>0.45876373287082106</v>
      </c>
      <c r="AB12" s="60">
        <f t="shared" si="2"/>
        <v>1.2510365461958626</v>
      </c>
    </row>
    <row r="13" spans="1:28" ht="53.25" customHeight="1">
      <c r="A13" s="10"/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51" t="s">
        <v>50</v>
      </c>
      <c r="M13" s="48">
        <v>1</v>
      </c>
      <c r="N13" s="48">
        <v>13</v>
      </c>
      <c r="O13" s="49"/>
      <c r="P13" s="50"/>
      <c r="Q13" s="47">
        <v>10412989.199999999</v>
      </c>
      <c r="R13" s="47"/>
      <c r="S13" s="47">
        <v>5827597.21</v>
      </c>
      <c r="T13" s="47"/>
      <c r="U13" s="45">
        <f t="shared" ref="U13:U14" si="3">IFERROR(S13/Q13,0)</f>
        <v>0.55964690811357032</v>
      </c>
      <c r="V13" s="47"/>
      <c r="W13" s="47">
        <v>17993288.739999998</v>
      </c>
      <c r="X13" s="47"/>
      <c r="Y13" s="47">
        <v>7501803.9500000002</v>
      </c>
      <c r="Z13" s="47"/>
      <c r="AA13" s="45">
        <f t="shared" ref="AA13:AA14" si="4">IFERROR(Y13/W13,0)</f>
        <v>0.41692233467710144</v>
      </c>
      <c r="AB13" s="46">
        <f t="shared" ref="AB13:AB14" si="5">IFERROR(Y13/S13,0)</f>
        <v>1.2872893715315648</v>
      </c>
    </row>
    <row r="14" spans="1:28" ht="66" customHeight="1">
      <c r="A14" s="10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51" t="s">
        <v>49</v>
      </c>
      <c r="M14" s="48">
        <v>1</v>
      </c>
      <c r="N14" s="48">
        <v>13</v>
      </c>
      <c r="O14" s="49"/>
      <c r="P14" s="50"/>
      <c r="Q14" s="47">
        <v>3882755.71</v>
      </c>
      <c r="R14" s="47"/>
      <c r="S14" s="47">
        <v>2451404.2799999998</v>
      </c>
      <c r="T14" s="47"/>
      <c r="U14" s="45">
        <f t="shared" si="3"/>
        <v>0.63135681538924315</v>
      </c>
      <c r="V14" s="47"/>
      <c r="W14" s="47">
        <v>4583329</v>
      </c>
      <c r="X14" s="47"/>
      <c r="Y14" s="47">
        <v>2855529.48</v>
      </c>
      <c r="Z14" s="47"/>
      <c r="AA14" s="45">
        <f t="shared" si="4"/>
        <v>0.62302520286019181</v>
      </c>
      <c r="AB14" s="46">
        <f t="shared" si="5"/>
        <v>1.1648545706218643</v>
      </c>
    </row>
    <row r="15" spans="1:28" ht="24">
      <c r="A15" s="10"/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71" t="s">
        <v>37</v>
      </c>
      <c r="M15" s="64">
        <v>3</v>
      </c>
      <c r="N15" s="64"/>
      <c r="O15" s="65"/>
      <c r="P15" s="66"/>
      <c r="Q15" s="87">
        <f>Q16</f>
        <v>1583985</v>
      </c>
      <c r="R15" s="88"/>
      <c r="S15" s="87">
        <f>S16</f>
        <v>758126.65</v>
      </c>
      <c r="T15" s="68"/>
      <c r="U15" s="69">
        <f t="shared" ref="U15:U18" si="6">IFERROR(S15/Q15,0)</f>
        <v>0.47861984172829919</v>
      </c>
      <c r="V15" s="68"/>
      <c r="W15" s="87">
        <f>W17</f>
        <v>1738579</v>
      </c>
      <c r="X15" s="87">
        <f t="shared" ref="X15:Y15" si="7">X17</f>
        <v>0</v>
      </c>
      <c r="Y15" s="87">
        <f t="shared" si="7"/>
        <v>854608</v>
      </c>
      <c r="Z15" s="68"/>
      <c r="AA15" s="69">
        <f t="shared" ref="AA15:AA17" si="8">IFERROR(Y15/W15,0)</f>
        <v>0.49155545994746286</v>
      </c>
      <c r="AB15" s="72">
        <f t="shared" ref="AB15:AB17" si="9">IFERROR(Y15/S15,0)</f>
        <v>1.1272628392630704</v>
      </c>
    </row>
    <row r="16" spans="1:28" ht="48">
      <c r="A16" s="10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59" t="s">
        <v>38</v>
      </c>
      <c r="M16" s="54">
        <v>3</v>
      </c>
      <c r="N16" s="54">
        <v>9</v>
      </c>
      <c r="O16" s="55"/>
      <c r="P16" s="57"/>
      <c r="Q16" s="89">
        <f>Q17+Q18</f>
        <v>1583985</v>
      </c>
      <c r="R16" s="89">
        <f t="shared" ref="R16:S16" si="10">R17+R18</f>
        <v>0</v>
      </c>
      <c r="S16" s="89">
        <f t="shared" si="10"/>
        <v>758126.65</v>
      </c>
      <c r="T16" s="58"/>
      <c r="U16" s="53">
        <f t="shared" si="6"/>
        <v>0.47861984172829919</v>
      </c>
      <c r="V16" s="58"/>
      <c r="W16" s="89">
        <f>W17</f>
        <v>1738579</v>
      </c>
      <c r="X16" s="89">
        <f t="shared" ref="X16:Y16" si="11">X17</f>
        <v>0</v>
      </c>
      <c r="Y16" s="89">
        <f t="shared" si="11"/>
        <v>854608</v>
      </c>
      <c r="Z16" s="58"/>
      <c r="AA16" s="53">
        <f t="shared" si="8"/>
        <v>0.49155545994746286</v>
      </c>
      <c r="AB16" s="60">
        <f t="shared" si="9"/>
        <v>1.1272628392630704</v>
      </c>
    </row>
    <row r="17" spans="1:28" ht="62.25" customHeight="1">
      <c r="A17" s="10"/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51" t="s">
        <v>51</v>
      </c>
      <c r="M17" s="48">
        <v>3</v>
      </c>
      <c r="N17" s="48">
        <v>9</v>
      </c>
      <c r="O17" s="49"/>
      <c r="P17" s="50"/>
      <c r="Q17" s="47">
        <v>1333985</v>
      </c>
      <c r="R17" s="47"/>
      <c r="S17" s="47">
        <v>758126.65</v>
      </c>
      <c r="T17" s="47"/>
      <c r="U17" s="45">
        <f t="shared" si="6"/>
        <v>0.56831722245752392</v>
      </c>
      <c r="V17" s="47"/>
      <c r="W17" s="47">
        <v>1738579</v>
      </c>
      <c r="X17" s="47"/>
      <c r="Y17" s="47">
        <v>854608</v>
      </c>
      <c r="Z17" s="47"/>
      <c r="AA17" s="45">
        <f t="shared" si="8"/>
        <v>0.49155545994746286</v>
      </c>
      <c r="AB17" s="46">
        <f t="shared" si="9"/>
        <v>1.1272628392630704</v>
      </c>
    </row>
    <row r="18" spans="1:28" ht="62.25" customHeight="1">
      <c r="A18" s="10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51" t="s">
        <v>61</v>
      </c>
      <c r="M18" s="48">
        <v>3</v>
      </c>
      <c r="N18" s="48">
        <v>9</v>
      </c>
      <c r="O18" s="49"/>
      <c r="P18" s="50"/>
      <c r="Q18" s="47">
        <v>250000</v>
      </c>
      <c r="R18" s="47"/>
      <c r="S18" s="47">
        <v>0</v>
      </c>
      <c r="T18" s="47"/>
      <c r="U18" s="45">
        <f t="shared" si="6"/>
        <v>0</v>
      </c>
      <c r="V18" s="47"/>
      <c r="W18" s="47"/>
      <c r="X18" s="47"/>
      <c r="Y18" s="47"/>
      <c r="Z18" s="47"/>
      <c r="AA18" s="45"/>
      <c r="AB18" s="46"/>
    </row>
    <row r="19" spans="1:28" ht="21" customHeight="1">
      <c r="A19" s="10"/>
      <c r="B19" s="115">
        <v>4</v>
      </c>
      <c r="C19" s="116"/>
      <c r="D19" s="116"/>
      <c r="E19" s="116"/>
      <c r="F19" s="116"/>
      <c r="G19" s="116"/>
      <c r="H19" s="116"/>
      <c r="I19" s="116"/>
      <c r="J19" s="116"/>
      <c r="K19" s="116"/>
      <c r="L19" s="71" t="s">
        <v>17</v>
      </c>
      <c r="M19" s="64">
        <v>4</v>
      </c>
      <c r="N19" s="64">
        <v>0</v>
      </c>
      <c r="O19" s="65">
        <v>0</v>
      </c>
      <c r="P19" s="66"/>
      <c r="Q19" s="87">
        <f>Q20</f>
        <v>16360884</v>
      </c>
      <c r="R19" s="88"/>
      <c r="S19" s="87">
        <f>S20</f>
        <v>2846515</v>
      </c>
      <c r="T19" s="68"/>
      <c r="U19" s="69">
        <f t="shared" si="0"/>
        <v>0.17398295837804365</v>
      </c>
      <c r="V19" s="68"/>
      <c r="W19" s="87">
        <f>W27+W20</f>
        <v>24377514.239999998</v>
      </c>
      <c r="X19" s="87">
        <f t="shared" ref="X19:Y19" si="12">X27+X20</f>
        <v>0</v>
      </c>
      <c r="Y19" s="87">
        <f t="shared" si="12"/>
        <v>2960711.74</v>
      </c>
      <c r="Z19" s="68"/>
      <c r="AA19" s="69">
        <f t="shared" si="1"/>
        <v>0.12145256939864268</v>
      </c>
      <c r="AB19" s="72">
        <f t="shared" si="2"/>
        <v>1.0401180882588008</v>
      </c>
    </row>
    <row r="20" spans="1:28" s="32" customFormat="1" ht="20.25" customHeight="1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59" t="s">
        <v>27</v>
      </c>
      <c r="M20" s="54">
        <v>4</v>
      </c>
      <c r="N20" s="54">
        <v>9</v>
      </c>
      <c r="O20" s="55"/>
      <c r="P20" s="57"/>
      <c r="Q20" s="89">
        <f>Q21+Q28</f>
        <v>16360884</v>
      </c>
      <c r="R20" s="90"/>
      <c r="S20" s="89">
        <f>S21+S28</f>
        <v>2846515</v>
      </c>
      <c r="T20" s="58"/>
      <c r="U20" s="53">
        <f t="shared" si="0"/>
        <v>0.17398295837804365</v>
      </c>
      <c r="V20" s="58"/>
      <c r="W20" s="89">
        <f>W21+W28</f>
        <v>19273514.239999998</v>
      </c>
      <c r="X20" s="89">
        <f t="shared" ref="X20:Y20" si="13">X21+X28</f>
        <v>0</v>
      </c>
      <c r="Y20" s="89">
        <f t="shared" si="13"/>
        <v>1429543</v>
      </c>
      <c r="Z20" s="58"/>
      <c r="AA20" s="53">
        <f t="shared" si="1"/>
        <v>7.4171372288357518E-2</v>
      </c>
      <c r="AB20" s="60">
        <f t="shared" si="2"/>
        <v>0.5022081387240187</v>
      </c>
    </row>
    <row r="21" spans="1:28" s="32" customFormat="1" ht="63.75" customHeight="1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1" t="s">
        <v>48</v>
      </c>
      <c r="M21" s="48">
        <v>4</v>
      </c>
      <c r="N21" s="48">
        <v>9</v>
      </c>
      <c r="O21" s="49"/>
      <c r="P21" s="50"/>
      <c r="Q21" s="47">
        <v>14784884</v>
      </c>
      <c r="R21" s="47"/>
      <c r="S21" s="47">
        <v>2846515</v>
      </c>
      <c r="T21" s="47"/>
      <c r="U21" s="53">
        <f t="shared" si="0"/>
        <v>0.19252873407731844</v>
      </c>
      <c r="V21" s="47"/>
      <c r="W21" s="47">
        <v>19273514.239999998</v>
      </c>
      <c r="X21" s="47"/>
      <c r="Y21" s="47">
        <v>1429543</v>
      </c>
      <c r="Z21" s="47"/>
      <c r="AA21" s="45">
        <f t="shared" ref="AA21" si="14">IFERROR(Y21/W21,0)</f>
        <v>7.4171372288357518E-2</v>
      </c>
      <c r="AB21" s="46">
        <f t="shared" ref="AB21" si="15">IFERROR(Y21/S21,0)</f>
        <v>0.5022081387240187</v>
      </c>
    </row>
    <row r="22" spans="1:28" ht="35.25" hidden="1" customHeight="1" outlineLevel="1">
      <c r="A22" s="10"/>
      <c r="B22" s="117">
        <v>12</v>
      </c>
      <c r="C22" s="118"/>
      <c r="D22" s="118"/>
      <c r="E22" s="118"/>
      <c r="F22" s="118"/>
      <c r="G22" s="118"/>
      <c r="H22" s="118"/>
      <c r="I22" s="118"/>
      <c r="J22" s="118"/>
      <c r="K22" s="118"/>
      <c r="L22" s="59" t="s">
        <v>16</v>
      </c>
      <c r="M22" s="54">
        <v>4</v>
      </c>
      <c r="N22" s="54">
        <v>12</v>
      </c>
      <c r="O22" s="55">
        <v>0</v>
      </c>
      <c r="P22" s="56"/>
      <c r="Q22" s="89">
        <f>Q23</f>
        <v>0</v>
      </c>
      <c r="R22" s="81"/>
      <c r="S22" s="81">
        <f>S23</f>
        <v>0</v>
      </c>
      <c r="T22" s="52"/>
      <c r="U22" s="53">
        <f t="shared" si="0"/>
        <v>0</v>
      </c>
      <c r="V22" s="52"/>
      <c r="W22" s="89">
        <f>W23</f>
        <v>0</v>
      </c>
      <c r="X22" s="81"/>
      <c r="Y22" s="81">
        <f>Y23</f>
        <v>0</v>
      </c>
      <c r="Z22" s="52"/>
      <c r="AA22" s="53">
        <f t="shared" si="1"/>
        <v>0</v>
      </c>
      <c r="AB22" s="60">
        <f t="shared" si="2"/>
        <v>0</v>
      </c>
    </row>
    <row r="23" spans="1:28" ht="47.25" hidden="1" customHeight="1" outlineLevel="1">
      <c r="A23" s="10"/>
      <c r="B23" s="117" t="s">
        <v>14</v>
      </c>
      <c r="C23" s="118"/>
      <c r="D23" s="118"/>
      <c r="E23" s="118"/>
      <c r="F23" s="118"/>
      <c r="G23" s="118"/>
      <c r="H23" s="118"/>
      <c r="I23" s="118"/>
      <c r="J23" s="118"/>
      <c r="K23" s="118"/>
      <c r="L23" s="51" t="s">
        <v>15</v>
      </c>
      <c r="M23" s="48">
        <v>4</v>
      </c>
      <c r="N23" s="48">
        <v>12</v>
      </c>
      <c r="O23" s="49"/>
      <c r="P23" s="50"/>
      <c r="Q23" s="47"/>
      <c r="R23" s="47"/>
      <c r="S23" s="47"/>
      <c r="T23" s="47"/>
      <c r="U23" s="53">
        <f t="shared" si="0"/>
        <v>0</v>
      </c>
      <c r="V23" s="47"/>
      <c r="W23" s="47"/>
      <c r="X23" s="47"/>
      <c r="Y23" s="47"/>
      <c r="Z23" s="47"/>
      <c r="AA23" s="45">
        <f t="shared" si="1"/>
        <v>0</v>
      </c>
      <c r="AB23" s="46">
        <f t="shared" si="2"/>
        <v>0</v>
      </c>
    </row>
    <row r="24" spans="1:28" ht="18.75" hidden="1" customHeight="1" outlineLevel="1">
      <c r="A24" s="10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71" t="s">
        <v>28</v>
      </c>
      <c r="M24" s="64">
        <v>5</v>
      </c>
      <c r="N24" s="64"/>
      <c r="O24" s="65"/>
      <c r="P24" s="70"/>
      <c r="Q24" s="79">
        <f>Q25</f>
        <v>0</v>
      </c>
      <c r="R24" s="79"/>
      <c r="S24" s="79">
        <f>S25</f>
        <v>0</v>
      </c>
      <c r="T24" s="67"/>
      <c r="U24" s="53">
        <f t="shared" si="0"/>
        <v>0</v>
      </c>
      <c r="V24" s="67"/>
      <c r="W24" s="79">
        <f>W25</f>
        <v>0</v>
      </c>
      <c r="X24" s="79"/>
      <c r="Y24" s="79">
        <f>Y25</f>
        <v>0</v>
      </c>
      <c r="Z24" s="67"/>
      <c r="AA24" s="69">
        <f t="shared" si="1"/>
        <v>0</v>
      </c>
      <c r="AB24" s="72">
        <f t="shared" si="2"/>
        <v>0</v>
      </c>
    </row>
    <row r="25" spans="1:28" ht="17.25" hidden="1" customHeight="1" outlineLevel="1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59" t="s">
        <v>29</v>
      </c>
      <c r="M25" s="54">
        <v>5</v>
      </c>
      <c r="N25" s="54">
        <v>2</v>
      </c>
      <c r="O25" s="55"/>
      <c r="P25" s="56"/>
      <c r="Q25" s="81">
        <f>Q26</f>
        <v>0</v>
      </c>
      <c r="R25" s="81"/>
      <c r="S25" s="81">
        <f>S26</f>
        <v>0</v>
      </c>
      <c r="T25" s="52"/>
      <c r="U25" s="53">
        <f t="shared" si="0"/>
        <v>0</v>
      </c>
      <c r="V25" s="52"/>
      <c r="W25" s="81">
        <f>W26</f>
        <v>0</v>
      </c>
      <c r="X25" s="81"/>
      <c r="Y25" s="81">
        <f>Y26</f>
        <v>0</v>
      </c>
      <c r="Z25" s="52"/>
      <c r="AA25" s="53">
        <f t="shared" si="1"/>
        <v>0</v>
      </c>
      <c r="AB25" s="60">
        <f t="shared" si="2"/>
        <v>0</v>
      </c>
    </row>
    <row r="26" spans="1:28" ht="62.25" hidden="1" customHeight="1" outlineLevel="1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51" t="s">
        <v>30</v>
      </c>
      <c r="M26" s="48">
        <v>5</v>
      </c>
      <c r="N26" s="48">
        <v>2</v>
      </c>
      <c r="O26" s="49"/>
      <c r="P26" s="50"/>
      <c r="Q26" s="47"/>
      <c r="R26" s="47"/>
      <c r="S26" s="47"/>
      <c r="T26" s="47"/>
      <c r="U26" s="53">
        <f t="shared" si="0"/>
        <v>0</v>
      </c>
      <c r="V26" s="47"/>
      <c r="W26" s="47"/>
      <c r="X26" s="47"/>
      <c r="Y26" s="47"/>
      <c r="Z26" s="47"/>
      <c r="AA26" s="45">
        <f t="shared" si="1"/>
        <v>0</v>
      </c>
      <c r="AB26" s="46">
        <f t="shared" si="2"/>
        <v>0</v>
      </c>
    </row>
    <row r="27" spans="1:28" ht="62.25" customHeight="1" outlineLevel="1">
      <c r="A27" s="10"/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51" t="s">
        <v>62</v>
      </c>
      <c r="M27" s="48">
        <v>4</v>
      </c>
      <c r="N27" s="48">
        <v>12</v>
      </c>
      <c r="O27" s="49"/>
      <c r="P27" s="50"/>
      <c r="Q27" s="47"/>
      <c r="R27" s="47"/>
      <c r="S27" s="47"/>
      <c r="T27" s="47"/>
      <c r="U27" s="53">
        <f t="shared" si="0"/>
        <v>0</v>
      </c>
      <c r="V27" s="47"/>
      <c r="W27" s="47">
        <v>5104000</v>
      </c>
      <c r="X27" s="47"/>
      <c r="Y27" s="47">
        <v>1531168.74</v>
      </c>
      <c r="Z27" s="47"/>
      <c r="AA27" s="53">
        <f t="shared" si="1"/>
        <v>0.29999387539184952</v>
      </c>
      <c r="AB27" s="46"/>
    </row>
    <row r="28" spans="1:28" ht="55.5" customHeight="1" outlineLevel="1">
      <c r="A28" s="10"/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51" t="s">
        <v>46</v>
      </c>
      <c r="M28" s="48">
        <v>4</v>
      </c>
      <c r="N28" s="48">
        <v>12</v>
      </c>
      <c r="O28" s="49"/>
      <c r="P28" s="50"/>
      <c r="Q28" s="47">
        <v>1576000</v>
      </c>
      <c r="R28" s="47"/>
      <c r="S28" s="47">
        <v>0</v>
      </c>
      <c r="T28" s="47"/>
      <c r="U28" s="53">
        <f t="shared" si="0"/>
        <v>0</v>
      </c>
      <c r="V28" s="47"/>
      <c r="W28" s="47"/>
      <c r="X28" s="47"/>
      <c r="Y28" s="47"/>
      <c r="Z28" s="47"/>
      <c r="AA28" s="53">
        <f t="shared" si="1"/>
        <v>0</v>
      </c>
      <c r="AB28" s="46">
        <f t="shared" si="2"/>
        <v>0</v>
      </c>
    </row>
    <row r="29" spans="1:28" ht="28.5" customHeight="1" outlineLevel="1">
      <c r="A29" s="10"/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71" t="s">
        <v>28</v>
      </c>
      <c r="M29" s="64">
        <v>5</v>
      </c>
      <c r="N29" s="102"/>
      <c r="O29" s="103"/>
      <c r="P29" s="66"/>
      <c r="Q29" s="87">
        <f>Q30</f>
        <v>30548949.120000001</v>
      </c>
      <c r="R29" s="87">
        <f t="shared" ref="R29:Z30" si="16">R30</f>
        <v>0</v>
      </c>
      <c r="S29" s="87">
        <f t="shared" si="16"/>
        <v>10897056.029999999</v>
      </c>
      <c r="T29" s="87">
        <f t="shared" si="16"/>
        <v>0</v>
      </c>
      <c r="U29" s="69">
        <f t="shared" si="0"/>
        <v>0.35670804868589862</v>
      </c>
      <c r="V29" s="87">
        <f t="shared" si="16"/>
        <v>0</v>
      </c>
      <c r="W29" s="87">
        <f>W31</f>
        <v>28603381</v>
      </c>
      <c r="X29" s="87">
        <f t="shared" ref="X29:Y29" si="17">X31</f>
        <v>0</v>
      </c>
      <c r="Y29" s="87">
        <f t="shared" si="17"/>
        <v>18892949.969999999</v>
      </c>
      <c r="Z29" s="87">
        <f t="shared" si="16"/>
        <v>0</v>
      </c>
      <c r="AA29" s="69">
        <f t="shared" si="1"/>
        <v>0.660514572385691</v>
      </c>
      <c r="AB29" s="69">
        <f t="shared" si="1"/>
        <v>0</v>
      </c>
    </row>
    <row r="30" spans="1:28" ht="33" customHeight="1" outlineLevel="1">
      <c r="A30" s="10"/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59" t="s">
        <v>29</v>
      </c>
      <c r="M30" s="54">
        <v>5</v>
      </c>
      <c r="N30" s="54">
        <v>2</v>
      </c>
      <c r="O30" s="104"/>
      <c r="P30" s="57"/>
      <c r="Q30" s="58">
        <f>Q31</f>
        <v>30548949.120000001</v>
      </c>
      <c r="R30" s="58">
        <f>R31</f>
        <v>0</v>
      </c>
      <c r="S30" s="58">
        <f>S31</f>
        <v>10897056.029999999</v>
      </c>
      <c r="T30" s="58">
        <f>T31</f>
        <v>0</v>
      </c>
      <c r="U30" s="53">
        <f t="shared" si="0"/>
        <v>0.35670804868589862</v>
      </c>
      <c r="V30" s="58">
        <f>V31</f>
        <v>0</v>
      </c>
      <c r="W30" s="58">
        <f>W31</f>
        <v>28603381</v>
      </c>
      <c r="X30" s="58">
        <f t="shared" si="16"/>
        <v>0</v>
      </c>
      <c r="Y30" s="58">
        <f t="shared" si="16"/>
        <v>18892949.969999999</v>
      </c>
      <c r="Z30" s="58">
        <f>Z31</f>
        <v>0</v>
      </c>
      <c r="AA30" s="53">
        <f t="shared" si="1"/>
        <v>0.660514572385691</v>
      </c>
      <c r="AB30" s="53">
        <f t="shared" si="1"/>
        <v>0</v>
      </c>
    </row>
    <row r="31" spans="1:28" ht="62.25" customHeight="1" outlineLevel="1">
      <c r="A31" s="10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51" t="s">
        <v>40</v>
      </c>
      <c r="M31" s="48">
        <v>5</v>
      </c>
      <c r="N31" s="48">
        <v>2</v>
      </c>
      <c r="O31" s="49"/>
      <c r="P31" s="50"/>
      <c r="Q31" s="47">
        <v>30548949.120000001</v>
      </c>
      <c r="R31" s="47"/>
      <c r="S31" s="47">
        <v>10897056.029999999</v>
      </c>
      <c r="T31" s="47"/>
      <c r="U31" s="45">
        <f t="shared" si="0"/>
        <v>0.35670804868589862</v>
      </c>
      <c r="V31" s="47"/>
      <c r="W31" s="47">
        <v>28603381</v>
      </c>
      <c r="X31" s="47"/>
      <c r="Y31" s="47">
        <v>18892949.969999999</v>
      </c>
      <c r="Z31" s="47"/>
      <c r="AA31" s="45">
        <f t="shared" si="1"/>
        <v>0.660514572385691</v>
      </c>
      <c r="AB31" s="45">
        <f t="shared" si="1"/>
        <v>0</v>
      </c>
    </row>
    <row r="32" spans="1:28" ht="21" customHeight="1">
      <c r="A32" s="10"/>
      <c r="B32" s="115">
        <v>7</v>
      </c>
      <c r="C32" s="116"/>
      <c r="D32" s="116"/>
      <c r="E32" s="116"/>
      <c r="F32" s="116"/>
      <c r="G32" s="116"/>
      <c r="H32" s="116"/>
      <c r="I32" s="116"/>
      <c r="J32" s="116"/>
      <c r="K32" s="116"/>
      <c r="L32" s="71" t="s">
        <v>13</v>
      </c>
      <c r="M32" s="64">
        <v>7</v>
      </c>
      <c r="N32" s="64">
        <v>0</v>
      </c>
      <c r="O32" s="65">
        <v>0</v>
      </c>
      <c r="P32" s="66"/>
      <c r="Q32" s="87">
        <f>Q33+Q35+Q37+Q41+Q44</f>
        <v>361760523.76000005</v>
      </c>
      <c r="R32" s="88"/>
      <c r="S32" s="87">
        <f>S33+S35+S37+S41+S44</f>
        <v>178713354.36000001</v>
      </c>
      <c r="T32" s="68"/>
      <c r="U32" s="69">
        <f t="shared" si="0"/>
        <v>0.4940101050897483</v>
      </c>
      <c r="V32" s="68"/>
      <c r="W32" s="87">
        <f>W33+W35+W37+W41+W44</f>
        <v>358744321.33999997</v>
      </c>
      <c r="X32" s="88"/>
      <c r="Y32" s="87">
        <f>Y33+Y35+Y37+Y41+Y44</f>
        <v>218120540.38</v>
      </c>
      <c r="Z32" s="68"/>
      <c r="AA32" s="69">
        <f t="shared" si="1"/>
        <v>0.60801113050449163</v>
      </c>
      <c r="AB32" s="72">
        <f t="shared" si="2"/>
        <v>1.2205049877840588</v>
      </c>
    </row>
    <row r="33" spans="1:28" ht="21.75" customHeight="1">
      <c r="A33" s="10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59" t="s">
        <v>31</v>
      </c>
      <c r="M33" s="54">
        <v>7</v>
      </c>
      <c r="N33" s="54">
        <v>1</v>
      </c>
      <c r="O33" s="55"/>
      <c r="P33" s="57"/>
      <c r="Q33" s="89">
        <f>Q34</f>
        <v>54576052.609999999</v>
      </c>
      <c r="R33" s="90"/>
      <c r="S33" s="89">
        <f>S34</f>
        <v>29744575.010000002</v>
      </c>
      <c r="T33" s="58"/>
      <c r="U33" s="53">
        <f t="shared" si="0"/>
        <v>0.54501147641722048</v>
      </c>
      <c r="V33" s="58"/>
      <c r="W33" s="89">
        <f>W34</f>
        <v>47478922.259999998</v>
      </c>
      <c r="X33" s="90"/>
      <c r="Y33" s="89">
        <f>Y34</f>
        <v>25556454.530000001</v>
      </c>
      <c r="Z33" s="58"/>
      <c r="AA33" s="53">
        <f t="shared" si="1"/>
        <v>0.53826947440066009</v>
      </c>
      <c r="AB33" s="60">
        <f t="shared" si="2"/>
        <v>0.85919716524468848</v>
      </c>
    </row>
    <row r="34" spans="1:28" ht="70.5" customHeight="1">
      <c r="A34" s="10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51" t="s">
        <v>41</v>
      </c>
      <c r="M34" s="94">
        <v>7</v>
      </c>
      <c r="N34" s="94">
        <v>1</v>
      </c>
      <c r="O34" s="95"/>
      <c r="P34" s="96"/>
      <c r="Q34" s="97">
        <v>54576052.609999999</v>
      </c>
      <c r="R34" s="97"/>
      <c r="S34" s="97">
        <v>29744575.010000002</v>
      </c>
      <c r="T34" s="97"/>
      <c r="U34" s="45">
        <f t="shared" si="0"/>
        <v>0.54501147641722048</v>
      </c>
      <c r="V34" s="97"/>
      <c r="W34" s="97">
        <v>47478922.259999998</v>
      </c>
      <c r="X34" s="97"/>
      <c r="Y34" s="97">
        <v>25556454.530000001</v>
      </c>
      <c r="Z34" s="97"/>
      <c r="AA34" s="45">
        <f t="shared" si="1"/>
        <v>0.53826947440066009</v>
      </c>
      <c r="AB34" s="46">
        <f t="shared" si="2"/>
        <v>0.85919716524468848</v>
      </c>
    </row>
    <row r="35" spans="1:28" ht="18.75" customHeight="1">
      <c r="A35" s="10"/>
      <c r="B35" s="117">
        <v>2</v>
      </c>
      <c r="C35" s="118"/>
      <c r="D35" s="118"/>
      <c r="E35" s="118"/>
      <c r="F35" s="118"/>
      <c r="G35" s="118"/>
      <c r="H35" s="118"/>
      <c r="I35" s="118"/>
      <c r="J35" s="118"/>
      <c r="K35" s="118"/>
      <c r="L35" s="59" t="s">
        <v>12</v>
      </c>
      <c r="M35" s="54">
        <v>7</v>
      </c>
      <c r="N35" s="54">
        <v>2</v>
      </c>
      <c r="O35" s="55">
        <v>0</v>
      </c>
      <c r="P35" s="56"/>
      <c r="Q35" s="89">
        <f>Q36</f>
        <v>290428791.25999999</v>
      </c>
      <c r="R35" s="89"/>
      <c r="S35" s="89">
        <f>S36</f>
        <v>140402518.37</v>
      </c>
      <c r="T35" s="52"/>
      <c r="U35" s="53">
        <f t="shared" si="0"/>
        <v>0.48343181735142687</v>
      </c>
      <c r="V35" s="52"/>
      <c r="W35" s="89">
        <f>W36</f>
        <v>288706649.81</v>
      </c>
      <c r="X35" s="89"/>
      <c r="Y35" s="89">
        <f>Y36</f>
        <v>180086436.52000001</v>
      </c>
      <c r="Z35" s="52"/>
      <c r="AA35" s="53">
        <f t="shared" si="1"/>
        <v>0.62376961749414583</v>
      </c>
      <c r="AB35" s="60">
        <f t="shared" si="2"/>
        <v>1.2826439198577746</v>
      </c>
    </row>
    <row r="36" spans="1:28" ht="76.5" customHeight="1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1" t="s">
        <v>42</v>
      </c>
      <c r="M36" s="94">
        <v>7</v>
      </c>
      <c r="N36" s="94">
        <v>2</v>
      </c>
      <c r="O36" s="95"/>
      <c r="P36" s="96"/>
      <c r="Q36" s="97">
        <v>290428791.25999999</v>
      </c>
      <c r="R36" s="97"/>
      <c r="S36" s="97">
        <v>140402518.37</v>
      </c>
      <c r="T36" s="97"/>
      <c r="U36" s="45">
        <f t="shared" si="0"/>
        <v>0.48343181735142687</v>
      </c>
      <c r="V36" s="97"/>
      <c r="W36" s="97">
        <v>288706649.81</v>
      </c>
      <c r="X36" s="97"/>
      <c r="Y36" s="97">
        <v>180086436.52000001</v>
      </c>
      <c r="Z36" s="97"/>
      <c r="AA36" s="45">
        <f t="shared" si="1"/>
        <v>0.62376961749414583</v>
      </c>
      <c r="AB36" s="46">
        <f t="shared" si="2"/>
        <v>1.2826439198577746</v>
      </c>
    </row>
    <row r="37" spans="1:28" ht="20.25" customHeight="1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59" t="s">
        <v>32</v>
      </c>
      <c r="M37" s="54">
        <v>7</v>
      </c>
      <c r="N37" s="54">
        <v>3</v>
      </c>
      <c r="O37" s="55"/>
      <c r="P37" s="56"/>
      <c r="Q37" s="89">
        <f>Q38+Q39+Q40</f>
        <v>7293498.4100000001</v>
      </c>
      <c r="R37" s="89"/>
      <c r="S37" s="89">
        <f>S38+S39+S40</f>
        <v>3544864.11</v>
      </c>
      <c r="T37" s="52"/>
      <c r="U37" s="53">
        <f t="shared" si="0"/>
        <v>0.48603069620741851</v>
      </c>
      <c r="V37" s="52"/>
      <c r="W37" s="89">
        <f>W38+W39+W40</f>
        <v>7780220.2699999996</v>
      </c>
      <c r="X37" s="89"/>
      <c r="Y37" s="89">
        <f>Y38+Y39+Y40</f>
        <v>4105181.21</v>
      </c>
      <c r="Z37" s="52"/>
      <c r="AA37" s="53">
        <f t="shared" si="1"/>
        <v>0.52764331439680434</v>
      </c>
      <c r="AB37" s="60">
        <f t="shared" si="2"/>
        <v>1.1580644793743589</v>
      </c>
    </row>
    <row r="38" spans="1:28" ht="70.5" customHeight="1">
      <c r="A38" s="10"/>
      <c r="B38" s="117" t="s">
        <v>11</v>
      </c>
      <c r="C38" s="118"/>
      <c r="D38" s="118"/>
      <c r="E38" s="118"/>
      <c r="F38" s="118"/>
      <c r="G38" s="118"/>
      <c r="H38" s="118"/>
      <c r="I38" s="118"/>
      <c r="J38" s="118"/>
      <c r="K38" s="118"/>
      <c r="L38" s="51" t="s">
        <v>52</v>
      </c>
      <c r="M38" s="48">
        <v>7</v>
      </c>
      <c r="N38" s="48">
        <v>3</v>
      </c>
      <c r="O38" s="49"/>
      <c r="P38" s="50"/>
      <c r="Q38" s="47">
        <v>7293498.4100000001</v>
      </c>
      <c r="R38" s="47"/>
      <c r="S38" s="47">
        <v>3544864.11</v>
      </c>
      <c r="T38" s="47"/>
      <c r="U38" s="45">
        <f t="shared" si="0"/>
        <v>0.48603069620741851</v>
      </c>
      <c r="V38" s="47"/>
      <c r="W38" s="47">
        <v>7780220.2699999996</v>
      </c>
      <c r="X38" s="47"/>
      <c r="Y38" s="47">
        <v>4105181.21</v>
      </c>
      <c r="Z38" s="47"/>
      <c r="AA38" s="45">
        <f t="shared" si="1"/>
        <v>0.52764331439680434</v>
      </c>
      <c r="AB38" s="46">
        <f t="shared" si="2"/>
        <v>1.1580644793743589</v>
      </c>
    </row>
    <row r="39" spans="1:28" ht="75.75" customHeight="1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51" t="s">
        <v>53</v>
      </c>
      <c r="M39" s="48">
        <v>7</v>
      </c>
      <c r="N39" s="48">
        <v>3</v>
      </c>
      <c r="O39" s="49"/>
      <c r="P39" s="50"/>
      <c r="Q39" s="47">
        <v>0</v>
      </c>
      <c r="R39" s="47"/>
      <c r="S39" s="47">
        <v>0</v>
      </c>
      <c r="T39" s="47"/>
      <c r="U39" s="45">
        <f t="shared" si="0"/>
        <v>0</v>
      </c>
      <c r="V39" s="47"/>
      <c r="W39" s="47"/>
      <c r="X39" s="47"/>
      <c r="Y39" s="47"/>
      <c r="Z39" s="47"/>
      <c r="AA39" s="45">
        <f t="shared" si="1"/>
        <v>0</v>
      </c>
      <c r="AB39" s="46">
        <f t="shared" si="2"/>
        <v>0</v>
      </c>
    </row>
    <row r="40" spans="1:28" ht="58.5" customHeight="1">
      <c r="A40" s="10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51" t="s">
        <v>43</v>
      </c>
      <c r="M40" s="48">
        <v>7</v>
      </c>
      <c r="N40" s="48">
        <v>3</v>
      </c>
      <c r="O40" s="49"/>
      <c r="P40" s="50"/>
      <c r="Q40" s="47">
        <v>0</v>
      </c>
      <c r="R40" s="47"/>
      <c r="S40" s="47">
        <v>0</v>
      </c>
      <c r="T40" s="47"/>
      <c r="U40" s="45">
        <f t="shared" si="0"/>
        <v>0</v>
      </c>
      <c r="V40" s="47"/>
      <c r="W40" s="47"/>
      <c r="X40" s="47"/>
      <c r="Y40" s="47"/>
      <c r="Z40" s="47"/>
      <c r="AA40" s="45">
        <f t="shared" si="1"/>
        <v>0</v>
      </c>
      <c r="AB40" s="46">
        <f t="shared" si="2"/>
        <v>0</v>
      </c>
    </row>
    <row r="41" spans="1:28" ht="28.5" customHeight="1">
      <c r="A41" s="10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59" t="s">
        <v>10</v>
      </c>
      <c r="M41" s="54">
        <v>7</v>
      </c>
      <c r="N41" s="54">
        <v>7</v>
      </c>
      <c r="O41" s="61"/>
      <c r="P41" s="62"/>
      <c r="Q41" s="89">
        <f>Q42+Q43</f>
        <v>1919573</v>
      </c>
      <c r="R41" s="89">
        <f t="shared" ref="R41:S41" si="18">R42+R43</f>
        <v>0</v>
      </c>
      <c r="S41" s="89">
        <f t="shared" si="18"/>
        <v>824449.81</v>
      </c>
      <c r="T41" s="52"/>
      <c r="U41" s="53">
        <f t="shared" si="0"/>
        <v>0.42949646093167598</v>
      </c>
      <c r="V41" s="52"/>
      <c r="W41" s="89">
        <f>W42+W43</f>
        <v>2722643</v>
      </c>
      <c r="X41" s="89">
        <f t="shared" ref="X41:Y41" si="19">X42+X43</f>
        <v>0</v>
      </c>
      <c r="Y41" s="89">
        <f t="shared" si="19"/>
        <v>2386444.9500000002</v>
      </c>
      <c r="Z41" s="52"/>
      <c r="AA41" s="53">
        <f t="shared" si="1"/>
        <v>0.87651776233608303</v>
      </c>
      <c r="AB41" s="60">
        <f t="shared" si="2"/>
        <v>2.8945909393805307</v>
      </c>
    </row>
    <row r="42" spans="1:28" ht="58.5" customHeight="1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51" t="s">
        <v>44</v>
      </c>
      <c r="M42" s="48">
        <v>7</v>
      </c>
      <c r="N42" s="48">
        <v>7</v>
      </c>
      <c r="O42" s="49"/>
      <c r="P42" s="50"/>
      <c r="Q42" s="47">
        <v>1813800</v>
      </c>
      <c r="R42" s="47"/>
      <c r="S42" s="47">
        <v>767475</v>
      </c>
      <c r="T42" s="47"/>
      <c r="U42" s="45">
        <f t="shared" si="0"/>
        <v>0.42313099569963614</v>
      </c>
      <c r="V42" s="47"/>
      <c r="W42" s="47">
        <v>2603958</v>
      </c>
      <c r="X42" s="47"/>
      <c r="Y42" s="47">
        <v>2328050</v>
      </c>
      <c r="Z42" s="47"/>
      <c r="AA42" s="45">
        <f t="shared" si="1"/>
        <v>0.89404283786451244</v>
      </c>
      <c r="AB42" s="46">
        <f t="shared" si="2"/>
        <v>3.0333887097299588</v>
      </c>
    </row>
    <row r="43" spans="1:28" ht="32.25" customHeight="1">
      <c r="A43" s="10"/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51" t="s">
        <v>45</v>
      </c>
      <c r="M43" s="48">
        <v>7</v>
      </c>
      <c r="N43" s="48">
        <v>7</v>
      </c>
      <c r="O43" s="49"/>
      <c r="P43" s="50"/>
      <c r="Q43" s="47">
        <v>105773</v>
      </c>
      <c r="R43" s="47"/>
      <c r="S43" s="47">
        <v>56974.81</v>
      </c>
      <c r="T43" s="47"/>
      <c r="U43" s="45">
        <f t="shared" si="0"/>
        <v>0.53865173531997768</v>
      </c>
      <c r="V43" s="47"/>
      <c r="W43" s="47">
        <v>118685</v>
      </c>
      <c r="X43" s="47"/>
      <c r="Y43" s="47">
        <v>58394.95</v>
      </c>
      <c r="Z43" s="47"/>
      <c r="AA43" s="45">
        <f t="shared" si="1"/>
        <v>0.49201626153262834</v>
      </c>
      <c r="AB43" s="46">
        <f t="shared" si="2"/>
        <v>1.0249257522754354</v>
      </c>
    </row>
    <row r="44" spans="1:28" ht="15.75" customHeight="1">
      <c r="A44" s="10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59" t="s">
        <v>39</v>
      </c>
      <c r="M44" s="54">
        <v>7</v>
      </c>
      <c r="N44" s="54">
        <v>9</v>
      </c>
      <c r="O44" s="61"/>
      <c r="P44" s="62"/>
      <c r="Q44" s="89">
        <f>Q45+Q47</f>
        <v>7542608.4800000004</v>
      </c>
      <c r="R44" s="89"/>
      <c r="S44" s="89">
        <f>S45+S47</f>
        <v>4196947.0599999996</v>
      </c>
      <c r="T44" s="52"/>
      <c r="U44" s="53"/>
      <c r="V44" s="52"/>
      <c r="W44" s="89">
        <f>W45+W47+W46</f>
        <v>12055886</v>
      </c>
      <c r="X44" s="89">
        <f t="shared" ref="X44:Y44" si="20">X45+X47+X46</f>
        <v>0</v>
      </c>
      <c r="Y44" s="89">
        <f t="shared" si="20"/>
        <v>5986023.1699999999</v>
      </c>
      <c r="Z44" s="52"/>
      <c r="AA44" s="53">
        <f t="shared" ref="AA44" si="21">IFERROR(Y44/W44,0)</f>
        <v>0.49652287438683479</v>
      </c>
      <c r="AB44" s="60">
        <f t="shared" ref="AB44" si="22">IFERROR(Y44/S44,0)</f>
        <v>1.4262803615159254</v>
      </c>
    </row>
    <row r="45" spans="1:28" ht="63.75" customHeight="1">
      <c r="A45" s="10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51" t="s">
        <v>54</v>
      </c>
      <c r="M45" s="48">
        <v>7</v>
      </c>
      <c r="N45" s="48">
        <v>9</v>
      </c>
      <c r="O45" s="49"/>
      <c r="P45" s="50"/>
      <c r="Q45" s="47">
        <v>5433368.5800000001</v>
      </c>
      <c r="R45" s="47"/>
      <c r="S45" s="47">
        <v>3127269.3</v>
      </c>
      <c r="T45" s="47"/>
      <c r="U45" s="45">
        <f t="shared" ref="U45:U47" si="23">IFERROR(S45/Q45,0)</f>
        <v>0.57556730303763048</v>
      </c>
      <c r="V45" s="47"/>
      <c r="W45" s="47">
        <v>6171515</v>
      </c>
      <c r="X45" s="47"/>
      <c r="Y45" s="47">
        <v>3186778.41</v>
      </c>
      <c r="Z45" s="47"/>
      <c r="AA45" s="45">
        <f t="shared" ref="AA45:AA47" si="24">IFERROR(Y45/W45,0)</f>
        <v>0.51636889969480759</v>
      </c>
      <c r="AB45" s="46">
        <f t="shared" ref="AB45:AB47" si="25">IFERROR(Y45/S45,0)</f>
        <v>1.0190290967266555</v>
      </c>
    </row>
    <row r="46" spans="1:28" ht="35.25" customHeight="1">
      <c r="A46" s="10"/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51" t="s">
        <v>63</v>
      </c>
      <c r="M46" s="48">
        <v>7</v>
      </c>
      <c r="N46" s="48">
        <v>9</v>
      </c>
      <c r="O46" s="49"/>
      <c r="P46" s="50"/>
      <c r="Q46" s="47"/>
      <c r="R46" s="47"/>
      <c r="S46" s="47"/>
      <c r="T46" s="47"/>
      <c r="U46" s="45"/>
      <c r="V46" s="47"/>
      <c r="W46" s="47">
        <v>3321000</v>
      </c>
      <c r="X46" s="47"/>
      <c r="Y46" s="47">
        <v>1837000</v>
      </c>
      <c r="Z46" s="47"/>
      <c r="AA46" s="45">
        <f t="shared" si="24"/>
        <v>0.55314664257753687</v>
      </c>
      <c r="AB46" s="46">
        <f t="shared" si="25"/>
        <v>0</v>
      </c>
    </row>
    <row r="47" spans="1:28" ht="63.75" customHeight="1">
      <c r="A47" s="10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51" t="s">
        <v>55</v>
      </c>
      <c r="M47" s="48">
        <v>7</v>
      </c>
      <c r="N47" s="48">
        <v>9</v>
      </c>
      <c r="O47" s="49"/>
      <c r="P47" s="50"/>
      <c r="Q47" s="47">
        <v>2109239.9</v>
      </c>
      <c r="R47" s="47"/>
      <c r="S47" s="47">
        <v>1069677.76</v>
      </c>
      <c r="T47" s="47"/>
      <c r="U47" s="45">
        <f t="shared" si="23"/>
        <v>0.50713897456614587</v>
      </c>
      <c r="V47" s="47"/>
      <c r="W47" s="47">
        <v>2563371</v>
      </c>
      <c r="X47" s="47"/>
      <c r="Y47" s="47">
        <v>962244.76</v>
      </c>
      <c r="Z47" s="47"/>
      <c r="AA47" s="45">
        <f t="shared" si="24"/>
        <v>0.37538255679727983</v>
      </c>
      <c r="AB47" s="46">
        <f t="shared" si="25"/>
        <v>0.89956508023500459</v>
      </c>
    </row>
    <row r="48" spans="1:28" ht="24" customHeight="1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71" t="s">
        <v>33</v>
      </c>
      <c r="M48" s="64">
        <v>8</v>
      </c>
      <c r="N48" s="64"/>
      <c r="O48" s="65"/>
      <c r="P48" s="70"/>
      <c r="Q48" s="87">
        <f>Q49</f>
        <v>43906902.969999999</v>
      </c>
      <c r="R48" s="87">
        <f t="shared" ref="R48:S48" si="26">R49</f>
        <v>0</v>
      </c>
      <c r="S48" s="87">
        <f t="shared" si="26"/>
        <v>25360359.900000002</v>
      </c>
      <c r="T48" s="67"/>
      <c r="U48" s="69">
        <f t="shared" si="0"/>
        <v>0.577593913133154</v>
      </c>
      <c r="V48" s="67"/>
      <c r="W48" s="87">
        <f>W49</f>
        <v>45755881.280000001</v>
      </c>
      <c r="X48" s="87">
        <f t="shared" ref="X48:Y48" si="27">X49</f>
        <v>0</v>
      </c>
      <c r="Y48" s="87">
        <f t="shared" si="27"/>
        <v>24134659.399999999</v>
      </c>
      <c r="Z48" s="67"/>
      <c r="AA48" s="69">
        <f t="shared" si="1"/>
        <v>0.52746573172330768</v>
      </c>
      <c r="AB48" s="72">
        <f t="shared" si="2"/>
        <v>0.95166864725764388</v>
      </c>
    </row>
    <row r="49" spans="1:28" ht="20.25" customHeight="1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59" t="s">
        <v>34</v>
      </c>
      <c r="M49" s="54">
        <v>8</v>
      </c>
      <c r="N49" s="54">
        <v>1</v>
      </c>
      <c r="O49" s="55"/>
      <c r="P49" s="56"/>
      <c r="Q49" s="89">
        <f>Q50+Q51</f>
        <v>43906902.969999999</v>
      </c>
      <c r="R49" s="89"/>
      <c r="S49" s="89">
        <f>S50+S51</f>
        <v>25360359.900000002</v>
      </c>
      <c r="T49" s="52"/>
      <c r="U49" s="53">
        <f t="shared" si="0"/>
        <v>0.577593913133154</v>
      </c>
      <c r="V49" s="52"/>
      <c r="W49" s="89">
        <f>W50+W51</f>
        <v>45755881.280000001</v>
      </c>
      <c r="X49" s="89"/>
      <c r="Y49" s="89">
        <f>Y50+Y51</f>
        <v>24134659.399999999</v>
      </c>
      <c r="Z49" s="52"/>
      <c r="AA49" s="53">
        <f t="shared" si="1"/>
        <v>0.52746573172330768</v>
      </c>
      <c r="AB49" s="60">
        <f t="shared" si="2"/>
        <v>0.95166864725764388</v>
      </c>
    </row>
    <row r="50" spans="1:28" ht="57" customHeight="1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1" t="s">
        <v>56</v>
      </c>
      <c r="M50" s="48">
        <v>8</v>
      </c>
      <c r="N50" s="48">
        <v>1</v>
      </c>
      <c r="O50" s="49"/>
      <c r="P50" s="50"/>
      <c r="Q50" s="47">
        <v>11423950.449999999</v>
      </c>
      <c r="R50" s="47"/>
      <c r="S50" s="47">
        <v>5853146.2800000003</v>
      </c>
      <c r="T50" s="47"/>
      <c r="U50" s="45">
        <f t="shared" si="0"/>
        <v>0.5123574638753795</v>
      </c>
      <c r="V50" s="47"/>
      <c r="W50" s="47">
        <v>13152537.32</v>
      </c>
      <c r="X50" s="47"/>
      <c r="Y50" s="47">
        <v>5979213.9900000002</v>
      </c>
      <c r="Z50" s="47"/>
      <c r="AA50" s="45">
        <f t="shared" si="1"/>
        <v>0.45460536203215274</v>
      </c>
      <c r="AB50" s="46">
        <f t="shared" si="2"/>
        <v>1.0215384519657007</v>
      </c>
    </row>
    <row r="51" spans="1:28" ht="59.25" customHeight="1">
      <c r="A51" s="10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51" t="s">
        <v>57</v>
      </c>
      <c r="M51" s="48">
        <v>8</v>
      </c>
      <c r="N51" s="48">
        <v>1</v>
      </c>
      <c r="O51" s="49"/>
      <c r="P51" s="50"/>
      <c r="Q51" s="47">
        <v>32482952.52</v>
      </c>
      <c r="R51" s="47"/>
      <c r="S51" s="47">
        <v>19507213.620000001</v>
      </c>
      <c r="T51" s="47"/>
      <c r="U51" s="45">
        <f t="shared" si="0"/>
        <v>0.60053696190299399</v>
      </c>
      <c r="V51" s="47"/>
      <c r="W51" s="47">
        <v>32603343.960000001</v>
      </c>
      <c r="X51" s="47"/>
      <c r="Y51" s="47">
        <v>18155445.41</v>
      </c>
      <c r="Z51" s="47"/>
      <c r="AA51" s="45">
        <f t="shared" si="1"/>
        <v>0.5568583833693358</v>
      </c>
      <c r="AB51" s="46">
        <f t="shared" si="2"/>
        <v>0.93070418787980647</v>
      </c>
    </row>
    <row r="52" spans="1:28" ht="22.5" customHeight="1">
      <c r="A52" s="10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71" t="s">
        <v>9</v>
      </c>
      <c r="M52" s="64">
        <v>10</v>
      </c>
      <c r="N52" s="64">
        <v>0</v>
      </c>
      <c r="O52" s="65">
        <v>0</v>
      </c>
      <c r="P52" s="66"/>
      <c r="Q52" s="87">
        <f>Q53</f>
        <v>573300</v>
      </c>
      <c r="R52" s="80"/>
      <c r="S52" s="79">
        <f>S53</f>
        <v>573300</v>
      </c>
      <c r="T52" s="68"/>
      <c r="U52" s="69">
        <f t="shared" si="0"/>
        <v>1</v>
      </c>
      <c r="V52" s="68"/>
      <c r="W52" s="87">
        <f>W53</f>
        <v>448800</v>
      </c>
      <c r="X52" s="80"/>
      <c r="Y52" s="79">
        <f>Y53</f>
        <v>422575</v>
      </c>
      <c r="Z52" s="68"/>
      <c r="AA52" s="69">
        <f t="shared" si="1"/>
        <v>0.94156639928698749</v>
      </c>
      <c r="AB52" s="72">
        <f t="shared" si="2"/>
        <v>0.73709227280655853</v>
      </c>
    </row>
    <row r="53" spans="1:28" ht="19.5" customHeight="1">
      <c r="A53" s="10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59" t="s">
        <v>8</v>
      </c>
      <c r="M53" s="54">
        <v>10</v>
      </c>
      <c r="N53" s="54">
        <v>4</v>
      </c>
      <c r="O53" s="55"/>
      <c r="P53" s="56"/>
      <c r="Q53" s="89">
        <f>Q55</f>
        <v>573300</v>
      </c>
      <c r="R53" s="89"/>
      <c r="S53" s="89">
        <f>S55</f>
        <v>573300</v>
      </c>
      <c r="T53" s="52"/>
      <c r="U53" s="53">
        <f t="shared" si="0"/>
        <v>1</v>
      </c>
      <c r="V53" s="52"/>
      <c r="W53" s="89">
        <f>W55+W56</f>
        <v>448800</v>
      </c>
      <c r="X53" s="89">
        <f t="shared" ref="X53:Y53" si="28">X55+X56</f>
        <v>0</v>
      </c>
      <c r="Y53" s="89">
        <f t="shared" si="28"/>
        <v>422575</v>
      </c>
      <c r="Z53" s="52"/>
      <c r="AA53" s="53">
        <f t="shared" si="1"/>
        <v>0.94156639928698749</v>
      </c>
      <c r="AB53" s="60">
        <f t="shared" si="2"/>
        <v>0.73709227280655853</v>
      </c>
    </row>
    <row r="54" spans="1:28" ht="19.5" customHeight="1">
      <c r="A54" s="10"/>
      <c r="B54" s="113"/>
      <c r="C54" s="114"/>
      <c r="D54" s="114"/>
      <c r="E54" s="114"/>
      <c r="F54" s="114"/>
      <c r="G54" s="114"/>
      <c r="H54" s="114"/>
      <c r="I54" s="114"/>
      <c r="J54" s="114"/>
      <c r="K54" s="114"/>
      <c r="L54" s="59"/>
      <c r="M54" s="54"/>
      <c r="N54" s="54"/>
      <c r="O54" s="55"/>
      <c r="P54" s="56"/>
      <c r="Q54" s="89"/>
      <c r="R54" s="89"/>
      <c r="S54" s="89"/>
      <c r="T54" s="52"/>
      <c r="U54" s="53"/>
      <c r="V54" s="52"/>
      <c r="W54" s="89"/>
      <c r="X54" s="89"/>
      <c r="Y54" s="89"/>
      <c r="Z54" s="52"/>
      <c r="AA54" s="53"/>
      <c r="AB54" s="60"/>
    </row>
    <row r="55" spans="1:28" ht="33" customHeight="1">
      <c r="A55" s="10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51" t="s">
        <v>58</v>
      </c>
      <c r="M55" s="48">
        <v>10</v>
      </c>
      <c r="N55" s="48">
        <v>4</v>
      </c>
      <c r="O55" s="49"/>
      <c r="P55" s="50"/>
      <c r="Q55" s="47">
        <v>573300</v>
      </c>
      <c r="R55" s="47"/>
      <c r="S55" s="47">
        <v>573300</v>
      </c>
      <c r="T55" s="47"/>
      <c r="U55" s="45">
        <f t="shared" si="0"/>
        <v>1</v>
      </c>
      <c r="V55" s="47"/>
      <c r="W55" s="47">
        <v>409500</v>
      </c>
      <c r="X55" s="47"/>
      <c r="Y55" s="47">
        <v>409500</v>
      </c>
      <c r="Z55" s="47"/>
      <c r="AA55" s="45">
        <f t="shared" si="1"/>
        <v>1</v>
      </c>
      <c r="AB55" s="46">
        <f t="shared" si="2"/>
        <v>0.7142857142857143</v>
      </c>
    </row>
    <row r="56" spans="1:28" ht="57.75" customHeight="1">
      <c r="A56" s="10"/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51" t="s">
        <v>64</v>
      </c>
      <c r="M56" s="48">
        <v>10</v>
      </c>
      <c r="N56" s="48">
        <v>4</v>
      </c>
      <c r="O56" s="49"/>
      <c r="P56" s="50"/>
      <c r="Q56" s="47"/>
      <c r="R56" s="47"/>
      <c r="S56" s="47"/>
      <c r="T56" s="47"/>
      <c r="U56" s="45"/>
      <c r="V56" s="47"/>
      <c r="W56" s="47">
        <v>39300</v>
      </c>
      <c r="X56" s="47"/>
      <c r="Y56" s="47">
        <v>13075</v>
      </c>
      <c r="Z56" s="47"/>
      <c r="AA56" s="45">
        <f t="shared" si="1"/>
        <v>0.33269720101781169</v>
      </c>
      <c r="AB56" s="46">
        <f t="shared" si="2"/>
        <v>0</v>
      </c>
    </row>
    <row r="57" spans="1:28" ht="32.25" customHeight="1">
      <c r="A57" s="10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71" t="s">
        <v>35</v>
      </c>
      <c r="M57" s="64">
        <v>11</v>
      </c>
      <c r="N57" s="64"/>
      <c r="O57" s="65"/>
      <c r="P57" s="70"/>
      <c r="Q57" s="87">
        <f>Q58</f>
        <v>6454500</v>
      </c>
      <c r="R57" s="87"/>
      <c r="S57" s="87">
        <f>S58</f>
        <v>3964968.97</v>
      </c>
      <c r="T57" s="67"/>
      <c r="U57" s="69">
        <f t="shared" si="0"/>
        <v>0.61429529320629017</v>
      </c>
      <c r="V57" s="67"/>
      <c r="W57" s="87">
        <f>W58</f>
        <v>7526593</v>
      </c>
      <c r="X57" s="87"/>
      <c r="Y57" s="87">
        <f>Y58</f>
        <v>3638740.56</v>
      </c>
      <c r="Z57" s="67"/>
      <c r="AA57" s="69">
        <f t="shared" si="1"/>
        <v>0.48345121889811232</v>
      </c>
      <c r="AB57" s="72">
        <f t="shared" si="2"/>
        <v>0.91772232961510414</v>
      </c>
    </row>
    <row r="58" spans="1:28" ht="16.5" customHeight="1">
      <c r="A58" s="10"/>
      <c r="B58" s="117">
        <v>7</v>
      </c>
      <c r="C58" s="118"/>
      <c r="D58" s="118"/>
      <c r="E58" s="118"/>
      <c r="F58" s="118"/>
      <c r="G58" s="118"/>
      <c r="H58" s="118"/>
      <c r="I58" s="118"/>
      <c r="J58" s="118"/>
      <c r="K58" s="118"/>
      <c r="L58" s="59" t="s">
        <v>36</v>
      </c>
      <c r="M58" s="54">
        <v>11</v>
      </c>
      <c r="N58" s="54">
        <v>1</v>
      </c>
      <c r="O58" s="55"/>
      <c r="P58" s="56"/>
      <c r="Q58" s="52">
        <f>Q59+Q60</f>
        <v>6454500</v>
      </c>
      <c r="R58" s="52">
        <f>R59+R60</f>
        <v>0</v>
      </c>
      <c r="S58" s="52">
        <f>S59+S60</f>
        <v>3964968.97</v>
      </c>
      <c r="T58" s="52"/>
      <c r="U58" s="53">
        <f t="shared" si="0"/>
        <v>0.61429529320629017</v>
      </c>
      <c r="V58" s="52"/>
      <c r="W58" s="52">
        <f>W59+W60</f>
        <v>7526593</v>
      </c>
      <c r="X58" s="81"/>
      <c r="Y58" s="52">
        <f>Y59+Y60</f>
        <v>3638740.56</v>
      </c>
      <c r="Z58" s="52"/>
      <c r="AA58" s="53">
        <f t="shared" si="1"/>
        <v>0.48345121889811232</v>
      </c>
      <c r="AB58" s="92">
        <f t="shared" si="2"/>
        <v>0.91772232961510414</v>
      </c>
    </row>
    <row r="59" spans="1:28" ht="48">
      <c r="A59" s="10"/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51" t="s">
        <v>59</v>
      </c>
      <c r="M59" s="48">
        <v>11</v>
      </c>
      <c r="N59" s="48">
        <v>1</v>
      </c>
      <c r="O59" s="49"/>
      <c r="P59" s="50"/>
      <c r="Q59" s="47">
        <v>6354500</v>
      </c>
      <c r="R59" s="47"/>
      <c r="S59" s="47">
        <v>3906333.97</v>
      </c>
      <c r="T59" s="47"/>
      <c r="U59" s="45">
        <f t="shared" ref="U59:U60" si="29">IFERROR(S59/Q59,0)</f>
        <v>0.61473506491462748</v>
      </c>
      <c r="V59" s="47"/>
      <c r="W59" s="47">
        <v>7276593</v>
      </c>
      <c r="X59" s="47"/>
      <c r="Y59" s="47">
        <v>3532835.56</v>
      </c>
      <c r="Z59" s="47"/>
      <c r="AA59" s="45">
        <f t="shared" ref="AA59" si="30">IFERROR(Y59/W59,0)</f>
        <v>0.48550682441631682</v>
      </c>
      <c r="AB59" s="46">
        <f t="shared" ref="AB59" si="31">IFERROR(Y59/S59,0)</f>
        <v>0.90438646237920095</v>
      </c>
    </row>
    <row r="60" spans="1:28" ht="40.5" customHeight="1">
      <c r="A60" s="10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51" t="s">
        <v>47</v>
      </c>
      <c r="M60" s="48">
        <v>11</v>
      </c>
      <c r="N60" s="48">
        <v>1</v>
      </c>
      <c r="O60" s="49"/>
      <c r="P60" s="50"/>
      <c r="Q60" s="47">
        <v>100000</v>
      </c>
      <c r="R60" s="47"/>
      <c r="S60" s="47">
        <v>58635</v>
      </c>
      <c r="T60" s="47"/>
      <c r="U60" s="45">
        <f t="shared" si="29"/>
        <v>0.58635000000000004</v>
      </c>
      <c r="V60" s="47"/>
      <c r="W60" s="47">
        <v>250000</v>
      </c>
      <c r="X60" s="47"/>
      <c r="Y60" s="47">
        <v>105905</v>
      </c>
      <c r="Z60" s="47"/>
      <c r="AA60" s="45">
        <f t="shared" ref="AA60" si="32">IFERROR(Y60/W60,0)</f>
        <v>0.42362</v>
      </c>
      <c r="AB60" s="46">
        <f t="shared" ref="AB60" si="33">IFERROR(Y60/S60,0)</f>
        <v>1.8061737869872942</v>
      </c>
    </row>
    <row r="61" spans="1:28" ht="24" customHeight="1" thickBot="1">
      <c r="A61" s="10"/>
      <c r="B61" s="122">
        <v>10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4" t="s">
        <v>6</v>
      </c>
      <c r="M61" s="125"/>
      <c r="N61" s="125"/>
      <c r="O61" s="125"/>
      <c r="P61" s="73"/>
      <c r="Q61" s="93">
        <f>Q11+Q19+Q24+Q32+Q48+Q52+Q57+Q29+Q15</f>
        <v>475484789.76000011</v>
      </c>
      <c r="R61" s="93">
        <f>R11+R19+R24+R32+R48+R52+R57+R29+R15</f>
        <v>0</v>
      </c>
      <c r="S61" s="93">
        <f>S11+S19+S24+S32+S48+S52+S57+S29+S15</f>
        <v>231392682.40000004</v>
      </c>
      <c r="T61" s="74"/>
      <c r="U61" s="63">
        <f t="shared" si="0"/>
        <v>0.48664581366902393</v>
      </c>
      <c r="V61" s="74"/>
      <c r="W61" s="93">
        <f>W11+W19+W24+W32+W48+W52+W57+W29+W15</f>
        <v>489771687.60000002</v>
      </c>
      <c r="X61" s="93">
        <f>X11+X19+X24+X32+X48+X52+X57+X29+X15</f>
        <v>0</v>
      </c>
      <c r="Y61" s="93">
        <f>Y11+Y19+Y24+Y32+Y48+Y52+Y57+Y29+Y15</f>
        <v>279382118.48000002</v>
      </c>
      <c r="Z61" s="74"/>
      <c r="AA61" s="63">
        <f t="shared" si="1"/>
        <v>0.57043337855856902</v>
      </c>
      <c r="AB61" s="91">
        <f t="shared" si="2"/>
        <v>1.2073939226696997</v>
      </c>
    </row>
    <row r="62" spans="1:28" ht="12.75" customHeight="1">
      <c r="A62" s="17"/>
      <c r="B62" s="121">
        <v>3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9"/>
      <c r="M62" s="19"/>
      <c r="N62" s="19"/>
      <c r="O62" s="19"/>
      <c r="P62" s="18"/>
      <c r="Q62" s="20"/>
      <c r="R62" s="21"/>
      <c r="S62" s="22"/>
      <c r="T62" s="22"/>
      <c r="U62" s="23"/>
      <c r="V62" s="22"/>
      <c r="W62" s="22"/>
      <c r="X62" s="22"/>
      <c r="Y62" s="22"/>
      <c r="Z62" s="22"/>
      <c r="AA62" s="23"/>
      <c r="AB62" s="24"/>
    </row>
    <row r="63" spans="1:28" ht="38.25" customHeight="1">
      <c r="B63" s="121" t="s">
        <v>7</v>
      </c>
      <c r="C63" s="121"/>
      <c r="D63" s="121"/>
      <c r="E63" s="121"/>
      <c r="F63" s="121"/>
      <c r="G63" s="121"/>
      <c r="H63" s="121"/>
      <c r="I63" s="121"/>
      <c r="J63" s="121"/>
      <c r="K63" s="121"/>
      <c r="L63" s="3" t="s">
        <v>4</v>
      </c>
      <c r="M63" s="3"/>
      <c r="N63" s="3"/>
      <c r="O63" s="3"/>
      <c r="P63" s="3"/>
      <c r="Q63" s="3"/>
      <c r="R63" s="2"/>
      <c r="S63" s="3"/>
      <c r="T63" s="2"/>
      <c r="U63" s="7" t="s">
        <v>3</v>
      </c>
      <c r="V63" s="7" t="s">
        <v>3</v>
      </c>
      <c r="W63" s="3"/>
      <c r="X63" s="2"/>
      <c r="Y63" s="3"/>
      <c r="Z63" s="3"/>
      <c r="AA63" s="2"/>
      <c r="AB63" s="2"/>
    </row>
    <row r="64" spans="1:28" ht="12.75" customHeight="1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75"/>
      <c r="M64" s="3"/>
      <c r="N64" s="3"/>
      <c r="O64" s="3"/>
      <c r="P64" s="6"/>
      <c r="Q64" s="6"/>
      <c r="R64" s="5" t="s">
        <v>2</v>
      </c>
      <c r="S64" s="3"/>
      <c r="T64" s="2"/>
      <c r="U64" s="5" t="s">
        <v>1</v>
      </c>
      <c r="V64" s="4" t="s">
        <v>1</v>
      </c>
      <c r="W64" s="3"/>
      <c r="X64" s="2"/>
      <c r="Y64" s="3"/>
      <c r="Z64" s="3"/>
      <c r="AA64" s="2"/>
      <c r="AB64" s="2"/>
    </row>
    <row r="65" spans="1:28" ht="12.7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2"/>
      <c r="AB65" s="2"/>
    </row>
    <row r="66" spans="1:28" ht="12.75" customHeight="1">
      <c r="B66" s="3"/>
      <c r="C66" s="3"/>
      <c r="D66" s="3"/>
      <c r="E66" s="3"/>
      <c r="F66" s="3"/>
      <c r="G66" s="3"/>
      <c r="H66" s="3"/>
      <c r="I66" s="3"/>
      <c r="J66" s="3"/>
      <c r="K66" s="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2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28" ht="12.75" customHeight="1">
      <c r="A69" s="2" t="s">
        <v>0</v>
      </c>
      <c r="B69" s="2"/>
      <c r="C69" s="2"/>
      <c r="D69" s="2"/>
      <c r="E69" s="2"/>
      <c r="F69" s="2"/>
      <c r="G69" s="2"/>
      <c r="H69" s="2"/>
      <c r="I69" s="2"/>
      <c r="J69" s="2"/>
      <c r="K69" s="2"/>
      <c r="W69" s="82"/>
    </row>
  </sheetData>
  <mergeCells count="28">
    <mergeCell ref="L61:O61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63:K63"/>
    <mergeCell ref="B62:K62"/>
    <mergeCell ref="B61:K61"/>
    <mergeCell ref="B58:K58"/>
    <mergeCell ref="B38:K38"/>
    <mergeCell ref="B19:K19"/>
    <mergeCell ref="B12:K12"/>
    <mergeCell ref="B11:K11"/>
    <mergeCell ref="B35:K35"/>
    <mergeCell ref="B32:K32"/>
    <mergeCell ref="B23:K23"/>
    <mergeCell ref="B22:K22"/>
  </mergeCells>
  <pageMargins left="0.78740157480314965" right="0.39370078740157483" top="0.78740157480314965" bottom="0.39370078740157483" header="0.51181102362204722" footer="0.51181102362204722"/>
  <pageSetup paperSize="9" scale="92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2023-04-06T11:16:08Z</cp:lastPrinted>
  <dcterms:created xsi:type="dcterms:W3CDTF">2016-09-30T09:36:25Z</dcterms:created>
  <dcterms:modified xsi:type="dcterms:W3CDTF">2023-07-05T10:58:02Z</dcterms:modified>
</cp:coreProperties>
</file>