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65" yWindow="-75" windowWidth="9660" windowHeight="8250"/>
  </bookViews>
  <sheets>
    <sheet name="мп" sheetId="2" r:id="rId1"/>
  </sheets>
  <definedNames>
    <definedName name="_xlnm.Print_Titles" localSheetId="0">мп!$8:$9</definedName>
  </definedNames>
  <calcPr calcId="145621" iterate="1"/>
</workbook>
</file>

<file path=xl/calcChain.xml><?xml version="1.0" encoding="utf-8"?>
<calcChain xmlns="http://schemas.openxmlformats.org/spreadsheetml/2006/main">
  <c r="AB38" i="2" l="1"/>
  <c r="AA38" i="2"/>
  <c r="X36" i="2"/>
  <c r="Y36" i="2"/>
  <c r="W36" i="2"/>
  <c r="X15" i="2"/>
  <c r="Y15" i="2"/>
  <c r="W15" i="2"/>
  <c r="X16" i="2"/>
  <c r="Y16" i="2"/>
  <c r="W16" i="2"/>
  <c r="AA18" i="2"/>
  <c r="AB18" i="2"/>
  <c r="R19" i="2" l="1"/>
  <c r="S19" i="2"/>
  <c r="Q19" i="2"/>
  <c r="Q21" i="2"/>
  <c r="R46" i="2"/>
  <c r="S46" i="2"/>
  <c r="Q46" i="2"/>
  <c r="R55" i="2"/>
  <c r="S55" i="2"/>
  <c r="R54" i="2"/>
  <c r="S54" i="2"/>
  <c r="Q55" i="2"/>
  <c r="U48" i="2"/>
  <c r="AB58" i="2" l="1"/>
  <c r="AA58" i="2"/>
  <c r="X55" i="2"/>
  <c r="Y55" i="2"/>
  <c r="W55" i="2"/>
  <c r="X46" i="2" l="1"/>
  <c r="Y46" i="2"/>
  <c r="AB48" i="2"/>
  <c r="AA48" i="2"/>
  <c r="W46" i="2"/>
  <c r="AA29" i="2" l="1"/>
  <c r="AA28" i="2"/>
  <c r="U28" i="2"/>
  <c r="X19" i="2"/>
  <c r="X50" i="2" l="1"/>
  <c r="R50" i="2"/>
  <c r="R16" i="2"/>
  <c r="S16" i="2"/>
  <c r="Q16" i="2"/>
  <c r="U18" i="2"/>
  <c r="X30" i="2" l="1"/>
  <c r="Y30" i="2"/>
  <c r="X31" i="2"/>
  <c r="Y31" i="2"/>
  <c r="W31" i="2"/>
  <c r="W30" i="2"/>
  <c r="S12" i="2" l="1"/>
  <c r="Q12" i="2"/>
  <c r="AB29" i="2"/>
  <c r="X20" i="2"/>
  <c r="Y20" i="2"/>
  <c r="Y19" i="2" s="1"/>
  <c r="W20" i="2"/>
  <c r="W19" i="2" s="1"/>
  <c r="R43" i="2" l="1"/>
  <c r="S43" i="2"/>
  <c r="Q43" i="2"/>
  <c r="U45" i="2"/>
  <c r="U62" i="2" l="1"/>
  <c r="AA62" i="2"/>
  <c r="AB62" i="2"/>
  <c r="R12" i="2" l="1"/>
  <c r="X43" i="2" l="1"/>
  <c r="Y43" i="2"/>
  <c r="W43" i="2"/>
  <c r="AB45" i="2"/>
  <c r="AA45" i="2"/>
  <c r="AA46" i="2" l="1"/>
  <c r="AB46" i="2"/>
  <c r="Q20" i="2"/>
  <c r="S20" i="2"/>
  <c r="U24" i="2"/>
  <c r="U27" i="2"/>
  <c r="U29" i="2"/>
  <c r="U22" i="2"/>
  <c r="Y12" i="2" l="1"/>
  <c r="W12" i="2"/>
  <c r="Y60" i="2"/>
  <c r="W60" i="2"/>
  <c r="S60" i="2"/>
  <c r="Q60" i="2"/>
  <c r="AB32" i="2" l="1"/>
  <c r="AA32" i="2"/>
  <c r="U32" i="2"/>
  <c r="R31" i="2"/>
  <c r="R30" i="2" s="1"/>
  <c r="R63" i="2" s="1"/>
  <c r="S31" i="2"/>
  <c r="S30" i="2" s="1"/>
  <c r="T31" i="2"/>
  <c r="T30" i="2" s="1"/>
  <c r="V31" i="2"/>
  <c r="V30" i="2" s="1"/>
  <c r="X63" i="2"/>
  <c r="Z31" i="2"/>
  <c r="AB31" i="2" s="1"/>
  <c r="Q31" i="2"/>
  <c r="Q30" i="2" s="1"/>
  <c r="Z30" i="2" l="1"/>
  <c r="AB30" i="2" s="1"/>
  <c r="AA31" i="2"/>
  <c r="AA30" i="2"/>
  <c r="U30" i="2"/>
  <c r="U31" i="2"/>
  <c r="AA17" i="2"/>
  <c r="AB17" i="2"/>
  <c r="U17" i="2" l="1"/>
  <c r="R60" i="2" l="1"/>
  <c r="Q59" i="2"/>
  <c r="S59" i="2"/>
  <c r="Q54" i="2"/>
  <c r="S51" i="2"/>
  <c r="S50" i="2" s="1"/>
  <c r="Q51" i="2"/>
  <c r="Q50" i="2" s="1"/>
  <c r="S39" i="2"/>
  <c r="Q39" i="2"/>
  <c r="S36" i="2"/>
  <c r="Q36" i="2"/>
  <c r="S34" i="2"/>
  <c r="Q34" i="2"/>
  <c r="S26" i="2"/>
  <c r="Q26" i="2"/>
  <c r="S25" i="2"/>
  <c r="Q25" i="2"/>
  <c r="S23" i="2"/>
  <c r="Q23" i="2"/>
  <c r="S15" i="2"/>
  <c r="Q15" i="2"/>
  <c r="U23" i="2" l="1"/>
  <c r="U25" i="2"/>
  <c r="U26" i="2"/>
  <c r="Q33" i="2"/>
  <c r="S33" i="2"/>
  <c r="AB61" i="2"/>
  <c r="AA61" i="2"/>
  <c r="U61" i="2"/>
  <c r="AB49" i="2"/>
  <c r="AA49" i="2"/>
  <c r="U49" i="2"/>
  <c r="AB47" i="2"/>
  <c r="AA47" i="2"/>
  <c r="U47" i="2"/>
  <c r="AB16" i="2"/>
  <c r="AA16" i="2" l="1"/>
  <c r="AA15" i="2"/>
  <c r="U15" i="2"/>
  <c r="U16" i="2"/>
  <c r="AB22" i="2"/>
  <c r="AA22" i="2"/>
  <c r="AB14" i="2"/>
  <c r="AA14" i="2"/>
  <c r="U14" i="2"/>
  <c r="AB13" i="2"/>
  <c r="AA13" i="2"/>
  <c r="U13" i="2"/>
  <c r="AB15" i="2" l="1"/>
  <c r="U57" i="2"/>
  <c r="U53" i="2"/>
  <c r="U52" i="2"/>
  <c r="U44" i="2"/>
  <c r="U42" i="2"/>
  <c r="U41" i="2"/>
  <c r="U40" i="2"/>
  <c r="U37" i="2"/>
  <c r="U35" i="2"/>
  <c r="AB27" i="2"/>
  <c r="AA27" i="2"/>
  <c r="AB57" i="2"/>
  <c r="AA57" i="2"/>
  <c r="AB53" i="2"/>
  <c r="AA53" i="2"/>
  <c r="AB52" i="2"/>
  <c r="AA52" i="2"/>
  <c r="AB44" i="2"/>
  <c r="AA44" i="2"/>
  <c r="AB42" i="2"/>
  <c r="AA42" i="2"/>
  <c r="AB41" i="2"/>
  <c r="AA41" i="2"/>
  <c r="AB40" i="2"/>
  <c r="AA40" i="2"/>
  <c r="AB37" i="2"/>
  <c r="AA37" i="2"/>
  <c r="AB35" i="2"/>
  <c r="AA35" i="2"/>
  <c r="AB24" i="2"/>
  <c r="AA24" i="2"/>
  <c r="W59" i="2" l="1"/>
  <c r="Y51" i="2"/>
  <c r="Y50" i="2" s="1"/>
  <c r="W51" i="2"/>
  <c r="W50" i="2" s="1"/>
  <c r="Y39" i="2"/>
  <c r="W39" i="2"/>
  <c r="Y34" i="2"/>
  <c r="W34" i="2"/>
  <c r="Y26" i="2"/>
  <c r="W26" i="2"/>
  <c r="W25" i="2" s="1"/>
  <c r="Y33" i="2" l="1"/>
  <c r="W33" i="2"/>
  <c r="U39" i="2"/>
  <c r="U36" i="2"/>
  <c r="U34" i="2"/>
  <c r="Y25" i="2"/>
  <c r="AB26" i="2"/>
  <c r="AA26" i="2"/>
  <c r="AB34" i="2"/>
  <c r="AA34" i="2"/>
  <c r="AB36" i="2"/>
  <c r="AA36" i="2"/>
  <c r="AB39" i="2"/>
  <c r="AA39" i="2"/>
  <c r="U43" i="2"/>
  <c r="AB43" i="2"/>
  <c r="AA43" i="2"/>
  <c r="U51" i="2"/>
  <c r="AB51" i="2"/>
  <c r="AA51" i="2"/>
  <c r="U60" i="2"/>
  <c r="AB60" i="2"/>
  <c r="AA60" i="2"/>
  <c r="U50" i="2"/>
  <c r="U59" i="2"/>
  <c r="Y59" i="2"/>
  <c r="U20" i="2" l="1"/>
  <c r="AA25" i="2"/>
  <c r="AB25" i="2"/>
  <c r="U33" i="2"/>
  <c r="AB20" i="2"/>
  <c r="AA20" i="2"/>
  <c r="AA59" i="2"/>
  <c r="AB59" i="2"/>
  <c r="AB50" i="2"/>
  <c r="AA50" i="2"/>
  <c r="AA33" i="2"/>
  <c r="AB33" i="2"/>
  <c r="Y23" i="2"/>
  <c r="W23" i="2"/>
  <c r="AA23" i="2" l="1"/>
  <c r="Q11" i="2"/>
  <c r="Q63" i="2" s="1"/>
  <c r="W11" i="2"/>
  <c r="W54" i="2"/>
  <c r="W63" i="2" l="1"/>
  <c r="AB55" i="2"/>
  <c r="AA55" i="2"/>
  <c r="U54" i="2"/>
  <c r="U55" i="2"/>
  <c r="U19" i="2"/>
  <c r="AB12" i="2"/>
  <c r="AA12" i="2"/>
  <c r="S11" i="2"/>
  <c r="S63" i="2" s="1"/>
  <c r="U12" i="2"/>
  <c r="AB19" i="2"/>
  <c r="AB23" i="2"/>
  <c r="AA19" i="2"/>
  <c r="Y11" i="2"/>
  <c r="Y54" i="2"/>
  <c r="Y63" i="2" l="1"/>
  <c r="U11" i="2"/>
  <c r="U63" i="2"/>
  <c r="AA11" i="2"/>
  <c r="AB11" i="2"/>
  <c r="AA54" i="2"/>
  <c r="AB54" i="2"/>
  <c r="AB63" i="2" l="1"/>
  <c r="AA63" i="2"/>
</calcChain>
</file>

<file path=xl/sharedStrings.xml><?xml version="1.0" encoding="utf-8"?>
<sst xmlns="http://schemas.openxmlformats.org/spreadsheetml/2006/main" count="79" uniqueCount="70">
  <si>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</si>
  <si>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</si>
  <si>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</si>
  <si>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</si>
  <si>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</si>
  <si>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</si>
  <si>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</si>
  <si>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5500000000</t>
  </si>
  <si>
    <t>Социальное обеспечение населения</t>
  </si>
  <si>
    <t>Социальная политика</t>
  </si>
  <si>
    <t>Молодежная политика и оздоровление детей</t>
  </si>
  <si>
    <t>5700000000</t>
  </si>
  <si>
    <t>Общее образование</t>
  </si>
  <si>
    <t>Образование</t>
  </si>
  <si>
    <t>5400000000</t>
  </si>
  <si>
    <t>Муниципальная программа "Развитие малого и среднего предпринимательства в Лысогорском районе"</t>
  </si>
  <si>
    <t>Другие вопросы в области национальной экономики</t>
  </si>
  <si>
    <t>Национальная экономика</t>
  </si>
  <si>
    <t>Другие общегосударственные вопросы</t>
  </si>
  <si>
    <t>Общегосударственные вопросы</t>
  </si>
  <si>
    <t>утв 2 квартал</t>
  </si>
  <si>
    <t>утв 1 квартал</t>
  </si>
  <si>
    <t>ТипБюджета</t>
  </si>
  <si>
    <t>Подраздел</t>
  </si>
  <si>
    <t>Раздел</t>
  </si>
  <si>
    <t>Наименование</t>
  </si>
  <si>
    <t xml:space="preserve">% исполнения к плану текущего долга </t>
  </si>
  <si>
    <t>Дорожное хозяйство(дорожные фонды)</t>
  </si>
  <si>
    <t>Жилищно-коммунальное хозяйство</t>
  </si>
  <si>
    <t>Коммунальное хозяйство</t>
  </si>
  <si>
    <t>Муниципальная программа "Приобретение коммунальной (специализированной) техники, машин для муниципальных нужд Лысогорского муниципального района на 2017 год"</t>
  </si>
  <si>
    <t>Дошкольное образование</t>
  </si>
  <si>
    <t>Дополнительное образование</t>
  </si>
  <si>
    <t xml:space="preserve">Культура и кинематография </t>
  </si>
  <si>
    <t>Культура</t>
  </si>
  <si>
    <t xml:space="preserve">Физическая культура и спорт </t>
  </si>
  <si>
    <t xml:space="preserve">Физическая культура 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</si>
  <si>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</si>
  <si>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</si>
  <si>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образования</t>
  </si>
  <si>
    <t>Муниципальная программа "Материально-техническое обеспечение работы муниципального казенного учреждения "ТеплоВодоРесурс" Лысогорского муниципального района"</t>
  </si>
  <si>
    <t>Муниципальная программа «Организация  отдыха, оздоровления и занятости детей и подростков учреждениями Лысогорского муниципального района на 2021-2023 г.г.»</t>
  </si>
  <si>
    <t>Подпрограмма «Работа для подростка 2021-2023г.г.»</t>
  </si>
  <si>
    <t>Муниципальная программа "Проведение комплексных кадастровых работ на территории Лысогорского муниципального района на 2022 год"</t>
  </si>
  <si>
    <t>Подпрограмма "Патриотическое воспитание молодежи Лысогорского муниципального района"</t>
  </si>
  <si>
    <t>Муниципальная  программа  «Капитальный ремонт, ремонт и содержание автомобильных дорог общего пользования местного значения  Лысогорского муниципального района на 2022 -2024годы»</t>
  </si>
  <si>
    <t>Муниципальная программа «Обеспечение и содержание муниципального учреждения « Централизованная бухгалтерия администрации Лысогорского муниципального района Саратовской области»  на 2022-2024 г.г.»</t>
  </si>
  <si>
    <t>Муниципальная программа «Обеспечение и содержание  муниципального учреждения «Административно-хозяйственное обслуживание» на 2022-2024 г.г.»</t>
  </si>
  <si>
    <t>Муниципальная программа «Обеспечение и содержание муниципального казенного учреждения «Единая  дежурно-диспетчерская  служба Лысогорского  муниципального района Саратовской области»  на 2022-2024 г.г.</t>
  </si>
  <si>
    <t>Муниципальная программа « Централизованная бухгалтерия отдела образования администрации Лысогорского муниципального района Саратовской области» на 2022-2024 г.г.</t>
  </si>
  <si>
    <t>Муниципальная программа «Обеспечение и содержание муниципального казенного учреждения «Эксплуатационно-методическая служба системы образования» на 2022-2024 годы»</t>
  </si>
  <si>
    <t>Подпрограмма «Библиотеки» муниципальной программы  Лысогоркого района Саратовской области «Культура Лысогорского района 2022-2024 г."</t>
  </si>
  <si>
    <t xml:space="preserve">Подпрограмма «Культурно-досуговые учреждения» муниципальной программы Лысогоркого района Саратовской области «Культура Лысогорского района 2022-2024 г." </t>
  </si>
  <si>
    <t>Муниципальная программа «Обеспечение жильем молодых семей».</t>
  </si>
  <si>
    <t>Муниципальная программа  "Развитие физической культуры, спорта и молодежной политики Лысогорского муниципального района на 2022 - 2024 годы"</t>
  </si>
  <si>
    <t>Утвержденные бюджетные назначения на 31 марта 2023 года</t>
  </si>
  <si>
    <t>Кассовое исполнение на 31 марта 2023 года</t>
  </si>
  <si>
    <t>Муниципальная программа "По предупреждению и ликвидации чрезвычайных ситуаций на территории Лысогорского муниципального района 2022-2024 годы"</t>
  </si>
  <si>
    <t>Содействие в уточнении сведений о границах населенных пунктов и территориальных зон в Едином государственном реестре недвижимости</t>
  </si>
  <si>
    <t xml:space="preserve">Подпрограмма «Развитие системы общего и дополнительного образования» </t>
  </si>
  <si>
    <t xml:space="preserve">Основное мероприятие «Организация предоставления питания отдельным категориям обучающихся в муниципальных образовательных организациях»  </t>
  </si>
  <si>
    <t>Сведения по исполнению муниципальных  программ по Лысогорскому району на 31 марта 2024 года</t>
  </si>
  <si>
    <t>% исполнения на 31 марта 2023 года</t>
  </si>
  <si>
    <t>Утвержденные бюджетные назначения на 31 марта 2024 года</t>
  </si>
  <si>
    <t>Кассовое исполнение на 31 марта 2024 года</t>
  </si>
  <si>
    <t>% исполнения к исполнению 2023года</t>
  </si>
  <si>
    <t>Подпрограмма " Развитие системы дошкольного образования" муниципальной программы "Развитие образования в Лысогорском районе на 2024 -2026 г.г.."</t>
  </si>
  <si>
    <t>Подпрограмма "Развитие системы общего и дополнительного образования" муниципальной программы  "Развитие образования в Лысогорском районе на 2024 -2026 г.г.."</t>
  </si>
  <si>
    <t>Подпрограмма «Поддержка одаренных детей Лысогорского района Саратовской области»муниципальной программы "Развитие образования в Лысогорском районе на 2024 -2026 г.г.."</t>
  </si>
  <si>
    <t>Муниципальная программа "Повышение энергоэффективности и энергосбережения в Лысогорском муниципальном районе Саратовской области на 2024 -2026 годы"."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</si>
</sst>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"/>
    <numFmt numFmtId="165" formatCode="#,##0.00;[Red]\-#,##0.00;0.00"/>
    <numFmt numFmtId="166" formatCode="000"/>
    <numFmt numFmtId="167" formatCode="0000000000"/>
    <numFmt numFmtId="168" formatCode="00"/>
    <numFmt numFmtId="169" formatCode="0000"/>
    <numFmt numFmtId="170" formatCode="0;;;@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NumberFormat="1" applyFont="1" applyFill="1" applyBorder="1" applyAlignment="1" applyProtection="1">
      <alignment horizontal="right" wrapText="1"/>
      <protection hidden="1"/>
    </xf>
    <xf numFmtId="165" fontId="3" fillId="3" borderId="0" xfId="1" applyNumberFormat="1" applyFont="1" applyFill="1" applyBorder="1" applyAlignment="1" applyProtection="1">
      <protection hidden="1"/>
    </xf>
    <xf numFmtId="0" fontId="3" fillId="3" borderId="0" xfId="1" applyNumberFormat="1" applyFont="1" applyFill="1" applyBorder="1" applyAlignment="1" applyProtection="1">
      <protection hidden="1"/>
    </xf>
    <xf numFmtId="164" fontId="4" fillId="3" borderId="0" xfId="1" applyNumberFormat="1" applyFont="1" applyFill="1" applyBorder="1" applyAlignment="1" applyProtection="1">
      <protection hidden="1"/>
    </xf>
    <xf numFmtId="10" fontId="4" fillId="3" borderId="0" xfId="1" applyNumberFormat="1" applyFont="1" applyFill="1" applyBorder="1" applyAlignment="1" applyProtection="1">
      <protection hidden="1"/>
    </xf>
    <xf numFmtId="10" fontId="1" fillId="3" borderId="0" xfId="1" applyNumberFormat="1" applyFont="1" applyFill="1" applyBorder="1" applyAlignment="1" applyProtection="1">
      <protection hidden="1"/>
    </xf>
    <xf numFmtId="169" fontId="2" fillId="0" borderId="7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1" fillId="3" borderId="3" xfId="1" applyNumberFormat="1" applyFont="1" applyFill="1" applyBorder="1" applyAlignment="1" applyProtection="1">
      <protection hidden="1"/>
    </xf>
    <xf numFmtId="169" fontId="4" fillId="3" borderId="6" xfId="1" applyNumberFormat="1" applyFont="1" applyFill="1" applyBorder="1" applyAlignment="1" applyProtection="1">
      <protection hidden="1"/>
    </xf>
    <xf numFmtId="169" fontId="4" fillId="3" borderId="12" xfId="1" applyNumberFormat="1" applyFont="1" applyFill="1" applyBorder="1" applyAlignment="1" applyProtection="1">
      <protection hidden="1"/>
    </xf>
    <xf numFmtId="0" fontId="1" fillId="3" borderId="0" xfId="1" applyFill="1"/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Fo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10" fontId="10" fillId="3" borderId="5" xfId="1" applyNumberFormat="1" applyFont="1" applyFill="1" applyBorder="1" applyAlignment="1" applyProtection="1">
      <protection hidden="1"/>
    </xf>
    <xf numFmtId="10" fontId="10" fillId="3" borderId="14" xfId="1" applyNumberFormat="1" applyFont="1" applyFill="1" applyBorder="1" applyAlignment="1" applyProtection="1">
      <protection hidden="1"/>
    </xf>
    <xf numFmtId="165" fontId="10" fillId="3" borderId="5" xfId="1" applyNumberFormat="1" applyFont="1" applyFill="1" applyBorder="1" applyAlignment="1" applyProtection="1">
      <protection hidden="1"/>
    </xf>
    <xf numFmtId="168" fontId="10" fillId="3" borderId="5" xfId="1" applyNumberFormat="1" applyFont="1" applyFill="1" applyBorder="1" applyAlignment="1" applyProtection="1">
      <protection hidden="1"/>
    </xf>
    <xf numFmtId="167" fontId="10" fillId="3" borderId="5" xfId="1" applyNumberFormat="1" applyFont="1" applyFill="1" applyBorder="1" applyAlignment="1" applyProtection="1">
      <protection hidden="1"/>
    </xf>
    <xf numFmtId="0" fontId="10" fillId="3" borderId="5" xfId="1" applyNumberFormat="1" applyFont="1" applyFill="1" applyBorder="1" applyAlignment="1" applyProtection="1">
      <protection hidden="1"/>
    </xf>
    <xf numFmtId="166" fontId="10" fillId="3" borderId="10" xfId="1" applyNumberFormat="1" applyFont="1" applyFill="1" applyBorder="1" applyAlignment="1" applyProtection="1">
      <alignment wrapText="1"/>
      <protection hidden="1"/>
    </xf>
    <xf numFmtId="165" fontId="8" fillId="2" borderId="5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168" fontId="8" fillId="2" borderId="5" xfId="1" applyNumberFormat="1" applyFont="1" applyFill="1" applyBorder="1" applyAlignment="1" applyProtection="1">
      <protection hidden="1"/>
    </xf>
    <xf numFmtId="167" fontId="8" fillId="2" borderId="5" xfId="1" applyNumberFormat="1" applyFont="1" applyFill="1" applyBorder="1" applyAlignment="1" applyProtection="1">
      <protection hidden="1"/>
    </xf>
    <xf numFmtId="0" fontId="8" fillId="2" borderId="5" xfId="1" applyNumberFormat="1" applyFont="1" applyFill="1" applyBorder="1" applyAlignment="1" applyProtection="1">
      <protection hidden="1"/>
    </xf>
    <xf numFmtId="0" fontId="10" fillId="2" borderId="5" xfId="1" applyNumberFormat="1" applyFont="1" applyFill="1" applyBorder="1" applyAlignment="1" applyProtection="1">
      <protection hidden="1"/>
    </xf>
    <xf numFmtId="165" fontId="10" fillId="2" borderId="5" xfId="1" applyNumberFormat="1" applyFont="1" applyFill="1" applyBorder="1" applyAlignment="1" applyProtection="1">
      <protection hidden="1"/>
    </xf>
    <xf numFmtId="166" fontId="9" fillId="2" borderId="10" xfId="1" applyNumberFormat="1" applyFont="1" applyFill="1" applyBorder="1" applyAlignment="1" applyProtection="1">
      <alignment wrapText="1"/>
      <protection hidden="1"/>
    </xf>
    <xf numFmtId="10" fontId="10" fillId="2" borderId="14" xfId="1" applyNumberFormat="1" applyFont="1" applyFill="1" applyBorder="1" applyAlignment="1" applyProtection="1">
      <protection hidden="1"/>
    </xf>
    <xf numFmtId="167" fontId="9" fillId="2" borderId="5" xfId="1" applyNumberFormat="1" applyFont="1" applyFill="1" applyBorder="1" applyAlignment="1" applyProtection="1">
      <protection hidden="1"/>
    </xf>
    <xf numFmtId="0" fontId="9" fillId="2" borderId="5" xfId="1" applyNumberFormat="1" applyFont="1" applyFill="1" applyBorder="1" applyAlignment="1" applyProtection="1">
      <protection hidden="1"/>
    </xf>
    <xf numFmtId="10" fontId="8" fillId="3" borderId="4" xfId="1" applyNumberFormat="1" applyFont="1" applyFill="1" applyBorder="1" applyAlignment="1" applyProtection="1">
      <protection hidden="1"/>
    </xf>
    <xf numFmtId="168" fontId="8" fillId="4" borderId="5" xfId="1" applyNumberFormat="1" applyFont="1" applyFill="1" applyBorder="1" applyAlignment="1" applyProtection="1">
      <protection hidden="1"/>
    </xf>
    <xf numFmtId="167" fontId="8" fillId="4" borderId="5" xfId="1" applyNumberFormat="1" applyFont="1" applyFill="1" applyBorder="1" applyAlignment="1" applyProtection="1">
      <protection hidden="1"/>
    </xf>
    <xf numFmtId="0" fontId="10" fillId="4" borderId="5" xfId="1" applyNumberFormat="1" applyFont="1" applyFill="1" applyBorder="1" applyAlignment="1" applyProtection="1">
      <protection hidden="1"/>
    </xf>
    <xf numFmtId="165" fontId="8" fillId="4" borderId="5" xfId="1" applyNumberFormat="1" applyFont="1" applyFill="1" applyBorder="1" applyAlignment="1" applyProtection="1">
      <protection hidden="1"/>
    </xf>
    <xf numFmtId="165" fontId="10" fillId="4" borderId="5" xfId="1" applyNumberFormat="1" applyFont="1" applyFill="1" applyBorder="1" applyAlignment="1" applyProtection="1">
      <protection hidden="1"/>
    </xf>
    <xf numFmtId="10" fontId="8" fillId="4" borderId="5" xfId="1" applyNumberFormat="1" applyFont="1" applyFill="1" applyBorder="1" applyAlignment="1" applyProtection="1">
      <protection hidden="1"/>
    </xf>
    <xf numFmtId="0" fontId="8" fillId="4" borderId="5" xfId="1" applyNumberFormat="1" applyFont="1" applyFill="1" applyBorder="1" applyAlignment="1" applyProtection="1">
      <protection hidden="1"/>
    </xf>
    <xf numFmtId="166" fontId="9" fillId="4" borderId="10" xfId="1" applyNumberFormat="1" applyFont="1" applyFill="1" applyBorder="1" applyAlignment="1" applyProtection="1">
      <alignment wrapText="1"/>
      <protection hidden="1"/>
    </xf>
    <xf numFmtId="10" fontId="10" fillId="4" borderId="14" xfId="1" applyNumberFormat="1" applyFont="1" applyFill="1" applyBorder="1" applyAlignment="1" applyProtection="1">
      <protection hidden="1"/>
    </xf>
    <xf numFmtId="0" fontId="8" fillId="3" borderId="4" xfId="1" applyNumberFormat="1" applyFont="1" applyFill="1" applyBorder="1" applyAlignment="1" applyProtection="1">
      <protection hidden="1"/>
    </xf>
    <xf numFmtId="164" fontId="8" fillId="3" borderId="4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8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170" fontId="8" fillId="4" borderId="5" xfId="1" applyNumberFormat="1" applyFont="1" applyFill="1" applyBorder="1" applyAlignment="1" applyProtection="1">
      <protection hidden="1"/>
    </xf>
    <xf numFmtId="170" fontId="10" fillId="4" borderId="5" xfId="1" applyNumberFormat="1" applyFont="1" applyFill="1" applyBorder="1" applyAlignment="1" applyProtection="1">
      <protection hidden="1"/>
    </xf>
    <xf numFmtId="170" fontId="8" fillId="2" borderId="5" xfId="1" applyNumberFormat="1" applyFont="1" applyFill="1" applyBorder="1" applyAlignment="1" applyProtection="1">
      <protection hidden="1"/>
    </xf>
    <xf numFmtId="170" fontId="1" fillId="0" borderId="0" xfId="1" applyNumberFormat="1"/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4" fontId="8" fillId="4" borderId="5" xfId="1" applyNumberFormat="1" applyFont="1" applyFill="1" applyBorder="1" applyAlignment="1" applyProtection="1">
      <protection hidden="1"/>
    </xf>
    <xf numFmtId="4" fontId="10" fillId="4" borderId="5" xfId="1" applyNumberFormat="1" applyFont="1" applyFill="1" applyBorder="1" applyAlignment="1" applyProtection="1">
      <protection hidden="1"/>
    </xf>
    <xf numFmtId="4" fontId="8" fillId="2" borderId="5" xfId="1" applyNumberFormat="1" applyFont="1" applyFill="1" applyBorder="1" applyAlignment="1" applyProtection="1">
      <protection hidden="1"/>
    </xf>
    <xf numFmtId="4" fontId="10" fillId="2" borderId="5" xfId="1" applyNumberFormat="1" applyFont="1" applyFill="1" applyBorder="1" applyAlignment="1" applyProtection="1">
      <protection hidden="1"/>
    </xf>
    <xf numFmtId="10" fontId="8" fillId="3" borderId="18" xfId="1" applyNumberFormat="1" applyFont="1" applyFill="1" applyBorder="1" applyAlignment="1" applyProtection="1">
      <protection hidden="1"/>
    </xf>
    <xf numFmtId="10" fontId="8" fillId="2" borderId="14" xfId="1" applyNumberFormat="1" applyFont="1" applyFill="1" applyBorder="1" applyAlignment="1" applyProtection="1">
      <protection hidden="1"/>
    </xf>
    <xf numFmtId="4" fontId="8" fillId="3" borderId="4" xfId="1" applyNumberFormat="1" applyFont="1" applyFill="1" applyBorder="1" applyAlignment="1" applyProtection="1">
      <protection hidden="1"/>
    </xf>
    <xf numFmtId="168" fontId="12" fillId="3" borderId="5" xfId="1" applyNumberFormat="1" applyFont="1" applyFill="1" applyBorder="1" applyAlignment="1" applyProtection="1">
      <protection hidden="1"/>
    </xf>
    <xf numFmtId="167" fontId="12" fillId="3" borderId="5" xfId="1" applyNumberFormat="1" applyFont="1" applyFill="1" applyBorder="1" applyAlignment="1" applyProtection="1">
      <protection hidden="1"/>
    </xf>
    <xf numFmtId="0" fontId="12" fillId="3" borderId="5" xfId="1" applyNumberFormat="1" applyFont="1" applyFill="1" applyBorder="1" applyAlignment="1" applyProtection="1">
      <protection hidden="1"/>
    </xf>
    <xf numFmtId="165" fontId="12" fillId="3" borderId="5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8" fontId="10" fillId="4" borderId="5" xfId="1" applyNumberFormat="1" applyFont="1" applyFill="1" applyBorder="1" applyAlignment="1" applyProtection="1">
      <protection hidden="1"/>
    </xf>
    <xf numFmtId="167" fontId="10" fillId="4" borderId="5" xfId="1" applyNumberFormat="1" applyFont="1" applyFill="1" applyBorder="1" applyAlignment="1" applyProtection="1">
      <protection hidden="1"/>
    </xf>
    <xf numFmtId="167" fontId="10" fillId="2" borderId="5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4" fillId="0" borderId="6" xfId="1" applyNumberFormat="1" applyFont="1" applyFill="1" applyBorder="1" applyAlignment="1" applyProtection="1">
      <protection hidden="1"/>
    </xf>
    <xf numFmtId="169" fontId="4" fillId="0" borderId="12" xfId="1" applyNumberFormat="1" applyFont="1" applyFill="1" applyBorder="1" applyAlignment="1" applyProtection="1">
      <protection hidden="1"/>
    </xf>
    <xf numFmtId="169" fontId="2" fillId="0" borderId="6" xfId="1" applyNumberFormat="1" applyFont="1" applyFill="1" applyBorder="1" applyAlignment="1" applyProtection="1">
      <protection hidden="1"/>
    </xf>
    <xf numFmtId="169" fontId="2" fillId="0" borderId="12" xfId="1" applyNumberFormat="1" applyFont="1" applyFill="1" applyBorder="1" applyAlignment="1" applyProtection="1">
      <protection hidden="1"/>
    </xf>
    <xf numFmtId="169" fontId="4" fillId="0" borderId="9" xfId="1" applyNumberFormat="1" applyFont="1" applyFill="1" applyBorder="1" applyAlignment="1" applyProtection="1">
      <protection hidden="1"/>
    </xf>
    <xf numFmtId="169" fontId="4" fillId="0" borderId="13" xfId="1" applyNumberFormat="1" applyFont="1" applyFill="1" applyBorder="1" applyAlignment="1" applyProtection="1">
      <protection hidden="1"/>
    </xf>
    <xf numFmtId="169" fontId="2" fillId="0" borderId="0" xfId="1" applyNumberFormat="1" applyFont="1" applyFill="1" applyBorder="1" applyAlignment="1" applyProtection="1">
      <protection hidden="1"/>
    </xf>
    <xf numFmtId="169" fontId="4" fillId="0" borderId="19" xfId="1" applyNumberFormat="1" applyFont="1" applyFill="1" applyBorder="1" applyAlignment="1" applyProtection="1">
      <protection hidden="1"/>
    </xf>
    <xf numFmtId="169" fontId="4" fillId="0" borderId="1" xfId="1" applyNumberFormat="1" applyFont="1" applyFill="1" applyBorder="1" applyAlignment="1" applyProtection="1">
      <protection hidden="1"/>
    </xf>
    <xf numFmtId="0" fontId="8" fillId="3" borderId="17" xfId="1" applyNumberFormat="1" applyFont="1" applyFill="1" applyBorder="1" applyAlignment="1" applyProtection="1">
      <alignment horizontal="right" wrapText="1"/>
      <protection hidden="1"/>
    </xf>
    <xf numFmtId="0" fontId="8" fillId="3" borderId="4" xfId="1" applyNumberFormat="1" applyFont="1" applyFill="1" applyBorder="1" applyAlignment="1" applyProtection="1">
      <alignment horizontal="right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1" applyNumberFormat="1" applyFont="1" applyFill="1" applyAlignment="1" applyProtection="1">
      <alignment horizontal="center" vertical="center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7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1"/>
  <sheetViews>
    <sheetView showGridLines="0" showZeros="0" tabSelected="1" zoomScale="110" zoomScaleNormal="110" workbookViewId="0">
      <pane xSplit="14" ySplit="9" topLeftCell="O61" activePane="bottomRight" state="frozen"/>
      <selection pane="topRight" activeCell="O1" sqref="O1"/>
      <selection pane="bottomLeft" activeCell="A10" sqref="A10"/>
      <selection pane="bottomRight" activeCell="Y36" sqref="Y36"/>
    </sheetView>
  </sheetViews>
  <sheetFormatPr defaultColWidth="9.140625" defaultRowHeight="12.75" outlineLevelRow="1" x14ac:dyDescent="0.2"/>
  <cols>
    <col min="1" max="1" width="1.42578125" style="1" customWidth="1"/>
    <col min="2" max="11" width="0" style="1" hidden="1" customWidth="1"/>
    <col min="12" max="12" width="35.7109375" style="1" customWidth="1"/>
    <col min="13" max="13" width="5.7109375" style="1" customWidth="1"/>
    <col min="14" max="14" width="6.28515625" style="1" customWidth="1"/>
    <col min="15" max="15" width="0.85546875" style="1" customWidth="1"/>
    <col min="16" max="16" width="0" style="1" hidden="1" customWidth="1"/>
    <col min="17" max="17" width="13.28515625" style="1" customWidth="1"/>
    <col min="18" max="18" width="0" style="1" hidden="1" customWidth="1"/>
    <col min="19" max="19" width="13.28515625" style="1" customWidth="1"/>
    <col min="20" max="20" width="0" style="1" hidden="1" customWidth="1"/>
    <col min="21" max="21" width="12.85546875" style="1" customWidth="1"/>
    <col min="22" max="22" width="0" style="1" hidden="1" customWidth="1"/>
    <col min="23" max="23" width="14.28515625" style="1" customWidth="1"/>
    <col min="24" max="24" width="0" style="1" hidden="1" customWidth="1"/>
    <col min="25" max="25" width="14.85546875" style="1" customWidth="1"/>
    <col min="26" max="26" width="0" style="1" hidden="1" customWidth="1"/>
    <col min="27" max="28" width="12.85546875" style="1" customWidth="1"/>
    <col min="29" max="253" width="9.140625" style="1" customWidth="1"/>
    <col min="254" max="16384" width="9.140625" style="1"/>
  </cols>
  <sheetData>
    <row r="1" spans="1:28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 t="s">
        <v>5</v>
      </c>
      <c r="X1" s="37"/>
      <c r="Y1" s="37"/>
      <c r="Z1" s="37"/>
      <c r="AA1" s="38"/>
      <c r="AB1" s="38"/>
    </row>
    <row r="2" spans="1:28" ht="12.75" customHeight="1" x14ac:dyDescent="0.2">
      <c r="A2" s="2"/>
      <c r="B2" s="9"/>
      <c r="C2" s="9"/>
      <c r="D2" s="9"/>
      <c r="E2" s="9"/>
      <c r="F2" s="9"/>
      <c r="G2" s="9"/>
      <c r="H2" s="9"/>
      <c r="I2" s="9"/>
      <c r="J2" s="9"/>
      <c r="K2" s="9"/>
      <c r="L2" s="37"/>
      <c r="M2" s="37"/>
      <c r="N2" s="37"/>
      <c r="O2" s="37"/>
      <c r="P2" s="37"/>
      <c r="Q2" s="37"/>
      <c r="R2" s="37"/>
      <c r="S2" s="37"/>
      <c r="T2" s="37"/>
      <c r="U2" s="38"/>
      <c r="V2" s="37"/>
      <c r="W2" s="37" t="s">
        <v>5</v>
      </c>
      <c r="X2" s="38"/>
      <c r="Y2" s="38"/>
      <c r="Z2" s="38"/>
      <c r="AA2" s="38"/>
      <c r="AB2" s="38"/>
    </row>
    <row r="3" spans="1:28" ht="1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39"/>
      <c r="M3" s="39"/>
      <c r="N3" s="39"/>
      <c r="O3" s="39"/>
      <c r="P3" s="39"/>
      <c r="Q3" s="39"/>
      <c r="R3" s="39"/>
      <c r="S3" s="39"/>
      <c r="T3" s="39"/>
      <c r="U3" s="40"/>
      <c r="V3" s="39"/>
      <c r="W3" s="39"/>
      <c r="X3" s="39"/>
      <c r="Y3" s="40"/>
      <c r="Z3" s="37"/>
      <c r="AA3" s="38"/>
      <c r="AB3" s="38"/>
    </row>
    <row r="4" spans="1:28" ht="15" customHeight="1" x14ac:dyDescent="0.25">
      <c r="A4" s="16"/>
      <c r="B4" s="15"/>
      <c r="C4" s="15"/>
      <c r="D4" s="15"/>
      <c r="E4" s="15"/>
      <c r="F4" s="15"/>
      <c r="G4" s="15"/>
      <c r="H4" s="15"/>
      <c r="I4" s="15"/>
      <c r="J4" s="15"/>
      <c r="K4" s="15"/>
      <c r="L4" s="39"/>
      <c r="M4" s="39"/>
      <c r="N4" s="39"/>
      <c r="O4" s="39"/>
      <c r="P4" s="39"/>
      <c r="Q4" s="39"/>
      <c r="R4" s="39"/>
      <c r="S4" s="39"/>
      <c r="T4" s="39"/>
      <c r="U4" s="40"/>
      <c r="V4" s="39"/>
      <c r="W4" s="39"/>
      <c r="X4" s="39"/>
      <c r="Y4" s="40"/>
      <c r="Z4" s="37"/>
      <c r="AA4" s="38"/>
      <c r="AB4" s="38"/>
    </row>
    <row r="5" spans="1:28" ht="12.7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32" t="s">
        <v>61</v>
      </c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</row>
    <row r="6" spans="1:28" ht="12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8"/>
      <c r="AA6" s="38"/>
      <c r="AB6" s="38"/>
    </row>
    <row r="7" spans="1:28" ht="15" customHeight="1" thickBot="1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2"/>
      <c r="L7" s="41"/>
      <c r="M7" s="41"/>
      <c r="N7" s="41"/>
      <c r="O7" s="41"/>
      <c r="P7" s="40"/>
      <c r="Q7" s="41"/>
      <c r="R7" s="41"/>
      <c r="S7" s="41"/>
      <c r="T7" s="41"/>
      <c r="U7" s="42"/>
      <c r="V7" s="41"/>
      <c r="W7" s="41"/>
      <c r="X7" s="41"/>
      <c r="Y7" s="42"/>
      <c r="Z7" s="42"/>
      <c r="AA7" s="38"/>
      <c r="AB7" s="38"/>
    </row>
    <row r="8" spans="1:28" ht="17.25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33" t="s">
        <v>25</v>
      </c>
      <c r="M8" s="128" t="s">
        <v>24</v>
      </c>
      <c r="N8" s="128" t="s">
        <v>23</v>
      </c>
      <c r="O8" s="128"/>
      <c r="P8" s="43" t="s">
        <v>22</v>
      </c>
      <c r="Q8" s="128" t="s">
        <v>55</v>
      </c>
      <c r="R8" s="43"/>
      <c r="S8" s="128" t="s">
        <v>56</v>
      </c>
      <c r="T8" s="128" t="s">
        <v>21</v>
      </c>
      <c r="U8" s="128" t="s">
        <v>62</v>
      </c>
      <c r="V8" s="128" t="s">
        <v>20</v>
      </c>
      <c r="W8" s="128" t="s">
        <v>63</v>
      </c>
      <c r="X8" s="43"/>
      <c r="Y8" s="128" t="s">
        <v>64</v>
      </c>
      <c r="Z8" s="128" t="s">
        <v>21</v>
      </c>
      <c r="AA8" s="128" t="s">
        <v>26</v>
      </c>
      <c r="AB8" s="130" t="s">
        <v>65</v>
      </c>
    </row>
    <row r="9" spans="1:28" ht="57" customHeight="1" thickBo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34"/>
      <c r="M9" s="129"/>
      <c r="N9" s="129"/>
      <c r="O9" s="129"/>
      <c r="P9" s="44"/>
      <c r="Q9" s="129"/>
      <c r="R9" s="44"/>
      <c r="S9" s="129"/>
      <c r="T9" s="129"/>
      <c r="U9" s="129"/>
      <c r="V9" s="129"/>
      <c r="W9" s="129"/>
      <c r="X9" s="44"/>
      <c r="Y9" s="129"/>
      <c r="Z9" s="129"/>
      <c r="AA9" s="129"/>
      <c r="AB9" s="131"/>
    </row>
    <row r="10" spans="1:28" ht="15.75" customHeight="1" thickBo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76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8"/>
    </row>
    <row r="11" spans="1:28" ht="26.25" customHeight="1" x14ac:dyDescent="0.2">
      <c r="A11" s="10"/>
      <c r="B11" s="121">
        <v>1</v>
      </c>
      <c r="C11" s="122"/>
      <c r="D11" s="122"/>
      <c r="E11" s="122"/>
      <c r="F11" s="122"/>
      <c r="G11" s="122"/>
      <c r="H11" s="122"/>
      <c r="I11" s="122"/>
      <c r="J11" s="122"/>
      <c r="K11" s="122"/>
      <c r="L11" s="71" t="s">
        <v>19</v>
      </c>
      <c r="M11" s="64">
        <v>1</v>
      </c>
      <c r="N11" s="64">
        <v>0</v>
      </c>
      <c r="O11" s="65">
        <v>0</v>
      </c>
      <c r="P11" s="66"/>
      <c r="Q11" s="87">
        <f>Q12</f>
        <v>22576617.760000002</v>
      </c>
      <c r="R11" s="88"/>
      <c r="S11" s="87">
        <f>S12</f>
        <v>4970668.28</v>
      </c>
      <c r="T11" s="88"/>
      <c r="U11" s="87">
        <f t="shared" ref="U11:U63" si="0">IFERROR(S11/Q11,0)</f>
        <v>0.22016886377049597</v>
      </c>
      <c r="V11" s="80"/>
      <c r="W11" s="87">
        <f>W12</f>
        <v>23580113.850000001</v>
      </c>
      <c r="X11" s="88"/>
      <c r="Y11" s="87">
        <f>Y12</f>
        <v>5417755.9400000004</v>
      </c>
      <c r="Z11" s="68"/>
      <c r="AA11" s="69">
        <f t="shared" ref="AA11:AB63" si="1">IFERROR(Y11/W11,0)</f>
        <v>0.22975953273440197</v>
      </c>
      <c r="AB11" s="72">
        <f t="shared" ref="AB11:AB63" si="2">IFERROR(Y11/S11,0)</f>
        <v>1.0899451813750887</v>
      </c>
    </row>
    <row r="12" spans="1:28" ht="28.5" customHeight="1" x14ac:dyDescent="0.2">
      <c r="A12" s="10"/>
      <c r="B12" s="119">
        <v>13</v>
      </c>
      <c r="C12" s="120"/>
      <c r="D12" s="120"/>
      <c r="E12" s="120"/>
      <c r="F12" s="120"/>
      <c r="G12" s="120"/>
      <c r="H12" s="120"/>
      <c r="I12" s="120"/>
      <c r="J12" s="120"/>
      <c r="K12" s="120"/>
      <c r="L12" s="59" t="s">
        <v>18</v>
      </c>
      <c r="M12" s="54">
        <v>1</v>
      </c>
      <c r="N12" s="54">
        <v>13</v>
      </c>
      <c r="O12" s="55">
        <v>0</v>
      </c>
      <c r="P12" s="56"/>
      <c r="Q12" s="89">
        <f>Q13+Q14</f>
        <v>22576617.760000002</v>
      </c>
      <c r="R12" s="89" t="e">
        <f>R13+R14+#REF!</f>
        <v>#REF!</v>
      </c>
      <c r="S12" s="89">
        <f>S13+S14</f>
        <v>4970668.28</v>
      </c>
      <c r="T12" s="89"/>
      <c r="U12" s="89">
        <f t="shared" si="0"/>
        <v>0.22016886377049597</v>
      </c>
      <c r="V12" s="81"/>
      <c r="W12" s="89">
        <f>W13+W14</f>
        <v>23580113.850000001</v>
      </c>
      <c r="X12" s="89"/>
      <c r="Y12" s="89">
        <f>Y13+Y14</f>
        <v>5417755.9400000004</v>
      </c>
      <c r="Z12" s="52"/>
      <c r="AA12" s="53">
        <f t="shared" si="1"/>
        <v>0.22975953273440197</v>
      </c>
      <c r="AB12" s="60">
        <f t="shared" si="2"/>
        <v>1.0899451813750887</v>
      </c>
    </row>
    <row r="13" spans="1:28" ht="53.25" customHeight="1" x14ac:dyDescent="0.2">
      <c r="A13" s="10"/>
      <c r="B13" s="83"/>
      <c r="C13" s="84"/>
      <c r="D13" s="84"/>
      <c r="E13" s="84"/>
      <c r="F13" s="84"/>
      <c r="G13" s="84"/>
      <c r="H13" s="84"/>
      <c r="I13" s="84"/>
      <c r="J13" s="84"/>
      <c r="K13" s="84"/>
      <c r="L13" s="51" t="s">
        <v>47</v>
      </c>
      <c r="M13" s="48">
        <v>1</v>
      </c>
      <c r="N13" s="48">
        <v>13</v>
      </c>
      <c r="O13" s="49"/>
      <c r="P13" s="50"/>
      <c r="Q13" s="47">
        <v>17993288.760000002</v>
      </c>
      <c r="R13" s="47"/>
      <c r="S13" s="47">
        <v>3514111.37</v>
      </c>
      <c r="T13" s="47"/>
      <c r="U13" s="45">
        <f t="shared" ref="U13:U14" si="3">IFERROR(S13/Q13,0)</f>
        <v>0.19530122685587356</v>
      </c>
      <c r="V13" s="47"/>
      <c r="W13" s="47">
        <v>17187498.27</v>
      </c>
      <c r="X13" s="47"/>
      <c r="Y13" s="47">
        <v>3852700.97</v>
      </c>
      <c r="Z13" s="47"/>
      <c r="AA13" s="45">
        <f t="shared" ref="AA13:AA14" si="4">IFERROR(Y13/W13,0)</f>
        <v>0.22415716990789261</v>
      </c>
      <c r="AB13" s="46">
        <f t="shared" ref="AB13:AB14" si="5">IFERROR(Y13/S13,0)</f>
        <v>1.0963514141556647</v>
      </c>
    </row>
    <row r="14" spans="1:28" ht="66" customHeight="1" x14ac:dyDescent="0.2">
      <c r="A14" s="10"/>
      <c r="B14" s="83"/>
      <c r="C14" s="84"/>
      <c r="D14" s="84"/>
      <c r="E14" s="84"/>
      <c r="F14" s="84"/>
      <c r="G14" s="84"/>
      <c r="H14" s="84"/>
      <c r="I14" s="84"/>
      <c r="J14" s="84"/>
      <c r="K14" s="84"/>
      <c r="L14" s="51" t="s">
        <v>46</v>
      </c>
      <c r="M14" s="48">
        <v>1</v>
      </c>
      <c r="N14" s="48">
        <v>13</v>
      </c>
      <c r="O14" s="49"/>
      <c r="P14" s="50"/>
      <c r="Q14" s="47">
        <v>4583329</v>
      </c>
      <c r="R14" s="47"/>
      <c r="S14" s="47">
        <v>1456556.91</v>
      </c>
      <c r="T14" s="47"/>
      <c r="U14" s="45">
        <f t="shared" si="3"/>
        <v>0.31779453536937885</v>
      </c>
      <c r="V14" s="47"/>
      <c r="W14" s="47">
        <v>6392615.5800000001</v>
      </c>
      <c r="X14" s="47"/>
      <c r="Y14" s="47">
        <v>1565054.97</v>
      </c>
      <c r="Z14" s="47"/>
      <c r="AA14" s="45">
        <f t="shared" si="4"/>
        <v>0.24482231887937175</v>
      </c>
      <c r="AB14" s="46">
        <f t="shared" si="5"/>
        <v>1.074489406665202</v>
      </c>
    </row>
    <row r="15" spans="1:28" ht="24" x14ac:dyDescent="0.2">
      <c r="A15" s="10"/>
      <c r="B15" s="85"/>
      <c r="C15" s="86"/>
      <c r="D15" s="86"/>
      <c r="E15" s="86"/>
      <c r="F15" s="86"/>
      <c r="G15" s="86"/>
      <c r="H15" s="86"/>
      <c r="I15" s="86"/>
      <c r="J15" s="86"/>
      <c r="K15" s="86"/>
      <c r="L15" s="71" t="s">
        <v>37</v>
      </c>
      <c r="M15" s="64">
        <v>3</v>
      </c>
      <c r="N15" s="64"/>
      <c r="O15" s="65"/>
      <c r="P15" s="66"/>
      <c r="Q15" s="87">
        <f>Q16</f>
        <v>1738579</v>
      </c>
      <c r="R15" s="88"/>
      <c r="S15" s="87">
        <f>S16</f>
        <v>377506.74</v>
      </c>
      <c r="T15" s="68"/>
      <c r="U15" s="69">
        <f t="shared" ref="U15:U18" si="6">IFERROR(S15/Q15,0)</f>
        <v>0.21713522365103916</v>
      </c>
      <c r="V15" s="68"/>
      <c r="W15" s="87">
        <f>W16</f>
        <v>2573730.62</v>
      </c>
      <c r="X15" s="87">
        <f t="shared" ref="X15:Y15" si="7">X16</f>
        <v>0</v>
      </c>
      <c r="Y15" s="87">
        <f t="shared" si="7"/>
        <v>515440.88</v>
      </c>
      <c r="Z15" s="68"/>
      <c r="AA15" s="69">
        <f t="shared" ref="AA15:AA18" si="8">IFERROR(Y15/W15,0)</f>
        <v>0.20026994122640543</v>
      </c>
      <c r="AB15" s="72">
        <f t="shared" ref="AB15:AB18" si="9">IFERROR(Y15/S15,0)</f>
        <v>1.3653819266908984</v>
      </c>
    </row>
    <row r="16" spans="1:28" ht="48" x14ac:dyDescent="0.2">
      <c r="A16" s="10"/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59" t="s">
        <v>38</v>
      </c>
      <c r="M16" s="54">
        <v>3</v>
      </c>
      <c r="N16" s="54">
        <v>9</v>
      </c>
      <c r="O16" s="55"/>
      <c r="P16" s="57"/>
      <c r="Q16" s="89">
        <f>Q17+Q18</f>
        <v>1738579</v>
      </c>
      <c r="R16" s="89">
        <f t="shared" ref="R16:S16" si="10">R17+R18</f>
        <v>0</v>
      </c>
      <c r="S16" s="89">
        <f t="shared" si="10"/>
        <v>377506.74</v>
      </c>
      <c r="T16" s="58"/>
      <c r="U16" s="53">
        <f t="shared" si="6"/>
        <v>0.21713522365103916</v>
      </c>
      <c r="V16" s="58"/>
      <c r="W16" s="89">
        <f>W17+W18</f>
        <v>2573730.62</v>
      </c>
      <c r="X16" s="89">
        <f t="shared" ref="X16:Y16" si="11">X17+X18</f>
        <v>0</v>
      </c>
      <c r="Y16" s="89">
        <f t="shared" si="11"/>
        <v>515440.88</v>
      </c>
      <c r="Z16" s="58"/>
      <c r="AA16" s="53">
        <f t="shared" si="8"/>
        <v>0.20026994122640543</v>
      </c>
      <c r="AB16" s="60">
        <f t="shared" si="9"/>
        <v>1.3653819266908984</v>
      </c>
    </row>
    <row r="17" spans="1:28" ht="62.25" customHeight="1" x14ac:dyDescent="0.2">
      <c r="A17" s="10"/>
      <c r="B17" s="98"/>
      <c r="C17" s="99"/>
      <c r="D17" s="99"/>
      <c r="E17" s="99"/>
      <c r="F17" s="99"/>
      <c r="G17" s="99"/>
      <c r="H17" s="99"/>
      <c r="I17" s="99"/>
      <c r="J17" s="99"/>
      <c r="K17" s="99"/>
      <c r="L17" s="51" t="s">
        <v>48</v>
      </c>
      <c r="M17" s="48">
        <v>3</v>
      </c>
      <c r="N17" s="48">
        <v>9</v>
      </c>
      <c r="O17" s="49"/>
      <c r="P17" s="50"/>
      <c r="Q17" s="47">
        <v>1738579</v>
      </c>
      <c r="R17" s="47"/>
      <c r="S17" s="47">
        <v>377506.74</v>
      </c>
      <c r="T17" s="47"/>
      <c r="U17" s="45">
        <f t="shared" si="6"/>
        <v>0.21713522365103916</v>
      </c>
      <c r="V17" s="47"/>
      <c r="W17" s="47">
        <v>1913730.62</v>
      </c>
      <c r="X17" s="47"/>
      <c r="Y17" s="47">
        <v>425440.88</v>
      </c>
      <c r="Z17" s="47"/>
      <c r="AA17" s="45">
        <f t="shared" si="8"/>
        <v>0.22230969999319966</v>
      </c>
      <c r="AB17" s="46">
        <f t="shared" si="9"/>
        <v>1.1269755872438199</v>
      </c>
    </row>
    <row r="18" spans="1:28" ht="62.25" customHeight="1" x14ac:dyDescent="0.2">
      <c r="A18" s="10"/>
      <c r="B18" s="109"/>
      <c r="C18" s="110"/>
      <c r="D18" s="110"/>
      <c r="E18" s="110"/>
      <c r="F18" s="110"/>
      <c r="G18" s="110"/>
      <c r="H18" s="110"/>
      <c r="I18" s="110"/>
      <c r="J18" s="110"/>
      <c r="K18" s="110"/>
      <c r="L18" s="51" t="s">
        <v>57</v>
      </c>
      <c r="M18" s="48">
        <v>3</v>
      </c>
      <c r="N18" s="48">
        <v>9</v>
      </c>
      <c r="O18" s="49"/>
      <c r="P18" s="50"/>
      <c r="Q18" s="47">
        <v>0</v>
      </c>
      <c r="R18" s="47"/>
      <c r="S18" s="47">
        <v>0</v>
      </c>
      <c r="T18" s="47"/>
      <c r="U18" s="45">
        <f t="shared" si="6"/>
        <v>0</v>
      </c>
      <c r="V18" s="47"/>
      <c r="W18" s="47">
        <v>660000</v>
      </c>
      <c r="X18" s="47"/>
      <c r="Y18" s="47">
        <v>90000</v>
      </c>
      <c r="Z18" s="47"/>
      <c r="AA18" s="45">
        <f t="shared" si="8"/>
        <v>0.13636363636363635</v>
      </c>
      <c r="AB18" s="46">
        <f t="shared" si="9"/>
        <v>0</v>
      </c>
    </row>
    <row r="19" spans="1:28" ht="21" customHeight="1" x14ac:dyDescent="0.2">
      <c r="A19" s="10"/>
      <c r="B19" s="117">
        <v>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71" t="s">
        <v>17</v>
      </c>
      <c r="M19" s="64">
        <v>4</v>
      </c>
      <c r="N19" s="64">
        <v>0</v>
      </c>
      <c r="O19" s="65">
        <v>0</v>
      </c>
      <c r="P19" s="66"/>
      <c r="Q19" s="87">
        <f>Q20+Q21</f>
        <v>24377514.239999998</v>
      </c>
      <c r="R19" s="87">
        <f t="shared" ref="R19:S19" si="12">R20+R21</f>
        <v>0</v>
      </c>
      <c r="S19" s="87">
        <f t="shared" si="12"/>
        <v>864602</v>
      </c>
      <c r="T19" s="68"/>
      <c r="U19" s="69">
        <f t="shared" si="0"/>
        <v>3.546719290112494E-2</v>
      </c>
      <c r="V19" s="68"/>
      <c r="W19" s="87">
        <f>W28+W20</f>
        <v>57359125.689999998</v>
      </c>
      <c r="X19" s="87">
        <f t="shared" ref="X19:Y19" si="13">X28+X20</f>
        <v>0</v>
      </c>
      <c r="Y19" s="87">
        <f t="shared" si="13"/>
        <v>1098861.9099999999</v>
      </c>
      <c r="Z19" s="68"/>
      <c r="AA19" s="69">
        <f t="shared" si="1"/>
        <v>1.9157577748636703E-2</v>
      </c>
      <c r="AB19" s="72">
        <f t="shared" si="2"/>
        <v>1.2709453713963186</v>
      </c>
    </row>
    <row r="20" spans="1:28" s="32" customFormat="1" ht="20.25" customHeight="1" x14ac:dyDescent="0.2">
      <c r="A20" s="29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59" t="s">
        <v>27</v>
      </c>
      <c r="M20" s="54">
        <v>4</v>
      </c>
      <c r="N20" s="54">
        <v>9</v>
      </c>
      <c r="O20" s="55"/>
      <c r="P20" s="57"/>
      <c r="Q20" s="89">
        <f>Q22+Q29</f>
        <v>19273514.239999998</v>
      </c>
      <c r="R20" s="90"/>
      <c r="S20" s="89">
        <f>S22+S29</f>
        <v>864602</v>
      </c>
      <c r="T20" s="58"/>
      <c r="U20" s="53">
        <f t="shared" si="0"/>
        <v>4.4859592767239942E-2</v>
      </c>
      <c r="V20" s="58"/>
      <c r="W20" s="89">
        <f>W22+W29</f>
        <v>57359125.689999998</v>
      </c>
      <c r="X20" s="89">
        <f t="shared" ref="X20:Y20" si="14">X22+X29</f>
        <v>0</v>
      </c>
      <c r="Y20" s="89">
        <f t="shared" si="14"/>
        <v>1098861.9099999999</v>
      </c>
      <c r="Z20" s="58"/>
      <c r="AA20" s="53">
        <f t="shared" si="1"/>
        <v>1.9157577748636703E-2</v>
      </c>
      <c r="AB20" s="60">
        <f t="shared" si="2"/>
        <v>1.2709453713963186</v>
      </c>
    </row>
    <row r="21" spans="1:28" s="32" customFormat="1" ht="28.5" customHeight="1" x14ac:dyDescent="0.2">
      <c r="A21" s="29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59" t="s">
        <v>16</v>
      </c>
      <c r="M21" s="54">
        <v>4</v>
      </c>
      <c r="N21" s="54">
        <v>12</v>
      </c>
      <c r="O21" s="55"/>
      <c r="P21" s="57"/>
      <c r="Q21" s="89">
        <f>Q28+Q29</f>
        <v>5104000</v>
      </c>
      <c r="R21" s="90"/>
      <c r="S21" s="89"/>
      <c r="T21" s="58"/>
      <c r="U21" s="53"/>
      <c r="V21" s="58"/>
      <c r="W21" s="89"/>
      <c r="X21" s="89"/>
      <c r="Y21" s="89"/>
      <c r="Z21" s="58"/>
      <c r="AA21" s="53"/>
      <c r="AB21" s="60"/>
    </row>
    <row r="22" spans="1:28" s="32" customFormat="1" ht="63.75" customHeight="1" x14ac:dyDescent="0.2">
      <c r="A22" s="29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51" t="s">
        <v>45</v>
      </c>
      <c r="M22" s="48">
        <v>4</v>
      </c>
      <c r="N22" s="48">
        <v>9</v>
      </c>
      <c r="O22" s="49"/>
      <c r="P22" s="50"/>
      <c r="Q22" s="47">
        <v>19273514.239999998</v>
      </c>
      <c r="R22" s="47"/>
      <c r="S22" s="47">
        <v>864602</v>
      </c>
      <c r="T22" s="47"/>
      <c r="U22" s="53">
        <f t="shared" si="0"/>
        <v>4.4859592767239942E-2</v>
      </c>
      <c r="V22" s="47"/>
      <c r="W22" s="47">
        <v>46844725.689999998</v>
      </c>
      <c r="X22" s="47"/>
      <c r="Y22" s="47">
        <v>1098861.9099999999</v>
      </c>
      <c r="Z22" s="47"/>
      <c r="AA22" s="45">
        <f t="shared" ref="AA22" si="15">IFERROR(Y22/W22,0)</f>
        <v>2.3457537509597913E-2</v>
      </c>
      <c r="AB22" s="46">
        <f t="shared" ref="AB22" si="16">IFERROR(Y22/S22,0)</f>
        <v>1.2709453713963186</v>
      </c>
    </row>
    <row r="23" spans="1:28" ht="35.25" hidden="1" customHeight="1" outlineLevel="1" x14ac:dyDescent="0.2">
      <c r="A23" s="10"/>
      <c r="B23" s="119">
        <v>12</v>
      </c>
      <c r="C23" s="120"/>
      <c r="D23" s="120"/>
      <c r="E23" s="120"/>
      <c r="F23" s="120"/>
      <c r="G23" s="120"/>
      <c r="H23" s="120"/>
      <c r="I23" s="120"/>
      <c r="J23" s="120"/>
      <c r="K23" s="120"/>
      <c r="L23" s="59" t="s">
        <v>16</v>
      </c>
      <c r="M23" s="54">
        <v>4</v>
      </c>
      <c r="N23" s="54">
        <v>12</v>
      </c>
      <c r="O23" s="55">
        <v>0</v>
      </c>
      <c r="P23" s="56"/>
      <c r="Q23" s="89">
        <f>Q24</f>
        <v>0</v>
      </c>
      <c r="R23" s="81"/>
      <c r="S23" s="81">
        <f>S24</f>
        <v>0</v>
      </c>
      <c r="T23" s="52"/>
      <c r="U23" s="53">
        <f t="shared" si="0"/>
        <v>0</v>
      </c>
      <c r="V23" s="52"/>
      <c r="W23" s="89">
        <f>W24</f>
        <v>0</v>
      </c>
      <c r="X23" s="81"/>
      <c r="Y23" s="81">
        <f>Y24</f>
        <v>0</v>
      </c>
      <c r="Z23" s="52"/>
      <c r="AA23" s="53">
        <f t="shared" si="1"/>
        <v>0</v>
      </c>
      <c r="AB23" s="60">
        <f t="shared" si="2"/>
        <v>0</v>
      </c>
    </row>
    <row r="24" spans="1:28" ht="47.25" hidden="1" customHeight="1" outlineLevel="1" x14ac:dyDescent="0.2">
      <c r="A24" s="10"/>
      <c r="B24" s="119" t="s">
        <v>14</v>
      </c>
      <c r="C24" s="120"/>
      <c r="D24" s="120"/>
      <c r="E24" s="120"/>
      <c r="F24" s="120"/>
      <c r="G24" s="120"/>
      <c r="H24" s="120"/>
      <c r="I24" s="120"/>
      <c r="J24" s="120"/>
      <c r="K24" s="120"/>
      <c r="L24" s="51" t="s">
        <v>15</v>
      </c>
      <c r="M24" s="48">
        <v>4</v>
      </c>
      <c r="N24" s="48">
        <v>12</v>
      </c>
      <c r="O24" s="49"/>
      <c r="P24" s="50"/>
      <c r="Q24" s="47"/>
      <c r="R24" s="47"/>
      <c r="S24" s="47"/>
      <c r="T24" s="47"/>
      <c r="U24" s="53">
        <f t="shared" si="0"/>
        <v>0</v>
      </c>
      <c r="V24" s="47"/>
      <c r="W24" s="47"/>
      <c r="X24" s="47"/>
      <c r="Y24" s="47"/>
      <c r="Z24" s="47"/>
      <c r="AA24" s="45">
        <f t="shared" si="1"/>
        <v>0</v>
      </c>
      <c r="AB24" s="46">
        <f t="shared" si="2"/>
        <v>0</v>
      </c>
    </row>
    <row r="25" spans="1:28" ht="18.75" hidden="1" customHeight="1" outlineLevel="1" x14ac:dyDescent="0.2">
      <c r="A25" s="10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71" t="s">
        <v>28</v>
      </c>
      <c r="M25" s="64">
        <v>5</v>
      </c>
      <c r="N25" s="64"/>
      <c r="O25" s="65"/>
      <c r="P25" s="70"/>
      <c r="Q25" s="79">
        <f>Q26</f>
        <v>0</v>
      </c>
      <c r="R25" s="79"/>
      <c r="S25" s="79">
        <f>S26</f>
        <v>0</v>
      </c>
      <c r="T25" s="67"/>
      <c r="U25" s="53">
        <f t="shared" si="0"/>
        <v>0</v>
      </c>
      <c r="V25" s="67"/>
      <c r="W25" s="79">
        <f>W26</f>
        <v>0</v>
      </c>
      <c r="X25" s="79"/>
      <c r="Y25" s="79">
        <f>Y26</f>
        <v>0</v>
      </c>
      <c r="Z25" s="67"/>
      <c r="AA25" s="69">
        <f t="shared" si="1"/>
        <v>0</v>
      </c>
      <c r="AB25" s="72">
        <f t="shared" si="2"/>
        <v>0</v>
      </c>
    </row>
    <row r="26" spans="1:28" ht="17.25" hidden="1" customHeight="1" outlineLevel="1" x14ac:dyDescent="0.2">
      <c r="A26" s="10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59" t="s">
        <v>29</v>
      </c>
      <c r="M26" s="54">
        <v>5</v>
      </c>
      <c r="N26" s="54">
        <v>2</v>
      </c>
      <c r="O26" s="55"/>
      <c r="P26" s="56"/>
      <c r="Q26" s="81">
        <f>Q27</f>
        <v>0</v>
      </c>
      <c r="R26" s="81"/>
      <c r="S26" s="81">
        <f>S27</f>
        <v>0</v>
      </c>
      <c r="T26" s="52"/>
      <c r="U26" s="53">
        <f t="shared" si="0"/>
        <v>0</v>
      </c>
      <c r="V26" s="52"/>
      <c r="W26" s="81">
        <f>W27</f>
        <v>0</v>
      </c>
      <c r="X26" s="81"/>
      <c r="Y26" s="81">
        <f>Y27</f>
        <v>0</v>
      </c>
      <c r="Z26" s="52"/>
      <c r="AA26" s="53">
        <f t="shared" si="1"/>
        <v>0</v>
      </c>
      <c r="AB26" s="60">
        <f t="shared" si="2"/>
        <v>0</v>
      </c>
    </row>
    <row r="27" spans="1:28" ht="62.25" hidden="1" customHeight="1" outlineLevel="1" x14ac:dyDescent="0.2">
      <c r="A27" s="10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51" t="s">
        <v>30</v>
      </c>
      <c r="M27" s="48">
        <v>5</v>
      </c>
      <c r="N27" s="48">
        <v>2</v>
      </c>
      <c r="O27" s="49"/>
      <c r="P27" s="50"/>
      <c r="Q27" s="47"/>
      <c r="R27" s="47"/>
      <c r="S27" s="47"/>
      <c r="T27" s="47"/>
      <c r="U27" s="53">
        <f t="shared" si="0"/>
        <v>0</v>
      </c>
      <c r="V27" s="47"/>
      <c r="W27" s="47"/>
      <c r="X27" s="47"/>
      <c r="Y27" s="47"/>
      <c r="Z27" s="47"/>
      <c r="AA27" s="45">
        <f t="shared" si="1"/>
        <v>0</v>
      </c>
      <c r="AB27" s="46">
        <f t="shared" si="2"/>
        <v>0</v>
      </c>
    </row>
    <row r="28" spans="1:28" ht="62.25" customHeight="1" outlineLevel="1" x14ac:dyDescent="0.2">
      <c r="A28" s="10"/>
      <c r="B28" s="111"/>
      <c r="C28" s="112"/>
      <c r="D28" s="112"/>
      <c r="E28" s="112"/>
      <c r="F28" s="112"/>
      <c r="G28" s="112"/>
      <c r="H28" s="112"/>
      <c r="I28" s="112"/>
      <c r="J28" s="112"/>
      <c r="K28" s="112"/>
      <c r="L28" s="51" t="s">
        <v>58</v>
      </c>
      <c r="M28" s="48">
        <v>4</v>
      </c>
      <c r="N28" s="48">
        <v>12</v>
      </c>
      <c r="O28" s="49"/>
      <c r="P28" s="50"/>
      <c r="Q28" s="47">
        <v>5104000</v>
      </c>
      <c r="R28" s="47"/>
      <c r="S28" s="47">
        <v>0</v>
      </c>
      <c r="T28" s="47"/>
      <c r="U28" s="53">
        <f t="shared" si="0"/>
        <v>0</v>
      </c>
      <c r="V28" s="47"/>
      <c r="W28" s="47">
        <v>0</v>
      </c>
      <c r="X28" s="47"/>
      <c r="Y28" s="47">
        <v>0</v>
      </c>
      <c r="Z28" s="47"/>
      <c r="AA28" s="53">
        <f t="shared" si="1"/>
        <v>0</v>
      </c>
      <c r="AB28" s="46"/>
    </row>
    <row r="29" spans="1:28" ht="55.5" customHeight="1" outlineLevel="1" x14ac:dyDescent="0.2">
      <c r="A29" s="10"/>
      <c r="B29" s="105"/>
      <c r="C29" s="106"/>
      <c r="D29" s="106"/>
      <c r="E29" s="106"/>
      <c r="F29" s="106"/>
      <c r="G29" s="106"/>
      <c r="H29" s="106"/>
      <c r="I29" s="106"/>
      <c r="J29" s="106"/>
      <c r="K29" s="106"/>
      <c r="L29" s="51" t="s">
        <v>43</v>
      </c>
      <c r="M29" s="48">
        <v>4</v>
      </c>
      <c r="N29" s="48">
        <v>12</v>
      </c>
      <c r="O29" s="49"/>
      <c r="P29" s="50"/>
      <c r="Q29" s="47">
        <v>0</v>
      </c>
      <c r="R29" s="47"/>
      <c r="S29" s="47">
        <v>0</v>
      </c>
      <c r="T29" s="47"/>
      <c r="U29" s="53">
        <f t="shared" si="0"/>
        <v>0</v>
      </c>
      <c r="V29" s="47"/>
      <c r="W29" s="47">
        <v>10514400</v>
      </c>
      <c r="X29" s="47"/>
      <c r="Y29" s="47">
        <v>0</v>
      </c>
      <c r="Z29" s="47"/>
      <c r="AA29" s="53">
        <f t="shared" si="1"/>
        <v>0</v>
      </c>
      <c r="AB29" s="46">
        <f t="shared" si="2"/>
        <v>0</v>
      </c>
    </row>
    <row r="30" spans="1:28" ht="28.5" customHeight="1" outlineLevel="1" x14ac:dyDescent="0.2">
      <c r="A30" s="1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71" t="s">
        <v>28</v>
      </c>
      <c r="M30" s="64">
        <v>5</v>
      </c>
      <c r="N30" s="102"/>
      <c r="O30" s="103"/>
      <c r="P30" s="66"/>
      <c r="Q30" s="87">
        <f>Q31</f>
        <v>28533982.260000002</v>
      </c>
      <c r="R30" s="87">
        <f t="shared" ref="R30:Z31" si="17">R31</f>
        <v>0</v>
      </c>
      <c r="S30" s="87">
        <f t="shared" si="17"/>
        <v>12345280.560000001</v>
      </c>
      <c r="T30" s="87">
        <f t="shared" si="17"/>
        <v>0</v>
      </c>
      <c r="U30" s="69">
        <f t="shared" si="0"/>
        <v>0.43265186217298784</v>
      </c>
      <c r="V30" s="87">
        <f t="shared" si="17"/>
        <v>0</v>
      </c>
      <c r="W30" s="87">
        <f>W32</f>
        <v>29889994.16</v>
      </c>
      <c r="X30" s="87">
        <f t="shared" ref="X30:Y30" si="18">X32</f>
        <v>0</v>
      </c>
      <c r="Y30" s="87">
        <f t="shared" si="18"/>
        <v>8261408.8700000001</v>
      </c>
      <c r="Z30" s="87">
        <f t="shared" si="17"/>
        <v>0</v>
      </c>
      <c r="AA30" s="69">
        <f t="shared" si="1"/>
        <v>0.27639379338038655</v>
      </c>
      <c r="AB30" s="69">
        <f t="shared" si="1"/>
        <v>0</v>
      </c>
    </row>
    <row r="31" spans="1:28" ht="33" customHeight="1" outlineLevel="1" x14ac:dyDescent="0.2">
      <c r="A31" s="10"/>
      <c r="B31" s="100"/>
      <c r="C31" s="101"/>
      <c r="D31" s="101"/>
      <c r="E31" s="101"/>
      <c r="F31" s="101"/>
      <c r="G31" s="101"/>
      <c r="H31" s="101"/>
      <c r="I31" s="101"/>
      <c r="J31" s="101"/>
      <c r="K31" s="101"/>
      <c r="L31" s="59" t="s">
        <v>29</v>
      </c>
      <c r="M31" s="54">
        <v>5</v>
      </c>
      <c r="N31" s="54">
        <v>2</v>
      </c>
      <c r="O31" s="104"/>
      <c r="P31" s="57"/>
      <c r="Q31" s="58">
        <f>Q32</f>
        <v>28533982.260000002</v>
      </c>
      <c r="R31" s="58">
        <f>R32</f>
        <v>0</v>
      </c>
      <c r="S31" s="58">
        <f>S32</f>
        <v>12345280.560000001</v>
      </c>
      <c r="T31" s="58">
        <f>T32</f>
        <v>0</v>
      </c>
      <c r="U31" s="53">
        <f t="shared" si="0"/>
        <v>0.43265186217298784</v>
      </c>
      <c r="V31" s="58">
        <f>V32</f>
        <v>0</v>
      </c>
      <c r="W31" s="58">
        <f>W32</f>
        <v>29889994.16</v>
      </c>
      <c r="X31" s="58">
        <f t="shared" si="17"/>
        <v>0</v>
      </c>
      <c r="Y31" s="58">
        <f t="shared" si="17"/>
        <v>8261408.8700000001</v>
      </c>
      <c r="Z31" s="58">
        <f>Z32</f>
        <v>0</v>
      </c>
      <c r="AA31" s="53">
        <f t="shared" si="1"/>
        <v>0.27639379338038655</v>
      </c>
      <c r="AB31" s="53">
        <f t="shared" si="1"/>
        <v>0</v>
      </c>
    </row>
    <row r="32" spans="1:28" ht="62.25" customHeight="1" outlineLevel="1" x14ac:dyDescent="0.2">
      <c r="A32" s="10"/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L32" s="51" t="s">
        <v>40</v>
      </c>
      <c r="M32" s="48">
        <v>5</v>
      </c>
      <c r="N32" s="48">
        <v>2</v>
      </c>
      <c r="O32" s="49"/>
      <c r="P32" s="50"/>
      <c r="Q32" s="47">
        <v>28533982.260000002</v>
      </c>
      <c r="R32" s="47"/>
      <c r="S32" s="47">
        <v>12345280.560000001</v>
      </c>
      <c r="T32" s="47"/>
      <c r="U32" s="45">
        <f t="shared" si="0"/>
        <v>0.43265186217298784</v>
      </c>
      <c r="V32" s="47"/>
      <c r="W32" s="47">
        <v>29889994.16</v>
      </c>
      <c r="X32" s="47"/>
      <c r="Y32" s="47">
        <v>8261408.8700000001</v>
      </c>
      <c r="Z32" s="47"/>
      <c r="AA32" s="45">
        <f t="shared" si="1"/>
        <v>0.27639379338038655</v>
      </c>
      <c r="AB32" s="45">
        <f t="shared" si="1"/>
        <v>0</v>
      </c>
    </row>
    <row r="33" spans="1:28" ht="21" customHeight="1" x14ac:dyDescent="0.2">
      <c r="A33" s="10"/>
      <c r="B33" s="117">
        <v>7</v>
      </c>
      <c r="C33" s="118"/>
      <c r="D33" s="118"/>
      <c r="E33" s="118"/>
      <c r="F33" s="118"/>
      <c r="G33" s="118"/>
      <c r="H33" s="118"/>
      <c r="I33" s="118"/>
      <c r="J33" s="118"/>
      <c r="K33" s="118"/>
      <c r="L33" s="71" t="s">
        <v>13</v>
      </c>
      <c r="M33" s="64">
        <v>7</v>
      </c>
      <c r="N33" s="64">
        <v>0</v>
      </c>
      <c r="O33" s="65">
        <v>0</v>
      </c>
      <c r="P33" s="66"/>
      <c r="Q33" s="87">
        <f>Q34+Q36+Q39+Q43+Q46</f>
        <v>357904716.28999996</v>
      </c>
      <c r="R33" s="88"/>
      <c r="S33" s="87">
        <f>S34+S36+S39+S43+S46</f>
        <v>84451737.5</v>
      </c>
      <c r="T33" s="68"/>
      <c r="U33" s="69">
        <f t="shared" si="0"/>
        <v>0.23596151058141177</v>
      </c>
      <c r="V33" s="68"/>
      <c r="W33" s="87">
        <f>W34+W36+W39+W43+W46</f>
        <v>406147148.19</v>
      </c>
      <c r="X33" s="88"/>
      <c r="Y33" s="87">
        <f>Y34+Y36+Y39+Y43+Y46</f>
        <v>86184696.120000005</v>
      </c>
      <c r="Z33" s="68"/>
      <c r="AA33" s="69">
        <f t="shared" si="1"/>
        <v>0.21220066792068643</v>
      </c>
      <c r="AB33" s="72">
        <f t="shared" si="2"/>
        <v>1.0205201061730673</v>
      </c>
    </row>
    <row r="34" spans="1:28" ht="21.75" customHeight="1" x14ac:dyDescent="0.2">
      <c r="A34" s="10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59" t="s">
        <v>31</v>
      </c>
      <c r="M34" s="54">
        <v>7</v>
      </c>
      <c r="N34" s="54">
        <v>1</v>
      </c>
      <c r="O34" s="55"/>
      <c r="P34" s="57"/>
      <c r="Q34" s="89">
        <f>Q35</f>
        <v>48708937.990000002</v>
      </c>
      <c r="R34" s="90"/>
      <c r="S34" s="89">
        <f>S35</f>
        <v>9842468.6699999999</v>
      </c>
      <c r="T34" s="58"/>
      <c r="U34" s="53">
        <f t="shared" si="0"/>
        <v>0.20206699378296175</v>
      </c>
      <c r="V34" s="58"/>
      <c r="W34" s="89">
        <f>W35</f>
        <v>50820818.460000001</v>
      </c>
      <c r="X34" s="90"/>
      <c r="Y34" s="89">
        <f>Y35</f>
        <v>9858035.7100000009</v>
      </c>
      <c r="Z34" s="58"/>
      <c r="AA34" s="53">
        <f t="shared" si="1"/>
        <v>0.19397632719667932</v>
      </c>
      <c r="AB34" s="60">
        <f t="shared" si="2"/>
        <v>1.0015816194617362</v>
      </c>
    </row>
    <row r="35" spans="1:28" ht="58.5" customHeight="1" x14ac:dyDescent="0.2">
      <c r="A35" s="10"/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51" t="s">
        <v>66</v>
      </c>
      <c r="M35" s="94">
        <v>7</v>
      </c>
      <c r="N35" s="94">
        <v>1</v>
      </c>
      <c r="O35" s="95"/>
      <c r="P35" s="96"/>
      <c r="Q35" s="97">
        <v>48708937.990000002</v>
      </c>
      <c r="R35" s="97"/>
      <c r="S35" s="97">
        <v>9842468.6699999999</v>
      </c>
      <c r="T35" s="97"/>
      <c r="U35" s="45">
        <f t="shared" si="0"/>
        <v>0.20206699378296175</v>
      </c>
      <c r="V35" s="97"/>
      <c r="W35" s="97">
        <v>50820818.460000001</v>
      </c>
      <c r="X35" s="97"/>
      <c r="Y35" s="97">
        <v>9858035.7100000009</v>
      </c>
      <c r="Z35" s="97"/>
      <c r="AA35" s="45">
        <f t="shared" si="1"/>
        <v>0.19397632719667932</v>
      </c>
      <c r="AB35" s="46">
        <f t="shared" si="2"/>
        <v>1.0015816194617362</v>
      </c>
    </row>
    <row r="36" spans="1:28" ht="18.75" customHeight="1" x14ac:dyDescent="0.2">
      <c r="A36" s="10"/>
      <c r="B36" s="119">
        <v>2</v>
      </c>
      <c r="C36" s="120"/>
      <c r="D36" s="120"/>
      <c r="E36" s="120"/>
      <c r="F36" s="120"/>
      <c r="G36" s="120"/>
      <c r="H36" s="120"/>
      <c r="I36" s="120"/>
      <c r="J36" s="120"/>
      <c r="K36" s="120"/>
      <c r="L36" s="59" t="s">
        <v>12</v>
      </c>
      <c r="M36" s="54">
        <v>7</v>
      </c>
      <c r="N36" s="54">
        <v>2</v>
      </c>
      <c r="O36" s="55">
        <v>0</v>
      </c>
      <c r="P36" s="56"/>
      <c r="Q36" s="89">
        <f>Q37</f>
        <v>287358287.02999997</v>
      </c>
      <c r="R36" s="89"/>
      <c r="S36" s="89">
        <f>S37</f>
        <v>70367797.019999996</v>
      </c>
      <c r="T36" s="52"/>
      <c r="U36" s="53">
        <f t="shared" si="0"/>
        <v>0.24487825894039261</v>
      </c>
      <c r="V36" s="52"/>
      <c r="W36" s="89">
        <f>W37+W38</f>
        <v>324539076.23000002</v>
      </c>
      <c r="X36" s="89">
        <f t="shared" ref="X36:Y36" si="19">X37+X38</f>
        <v>0</v>
      </c>
      <c r="Y36" s="89">
        <f t="shared" si="19"/>
        <v>71833335.780000001</v>
      </c>
      <c r="Z36" s="52"/>
      <c r="AA36" s="53">
        <f t="shared" si="1"/>
        <v>0.22133955828817328</v>
      </c>
      <c r="AB36" s="60">
        <f t="shared" si="2"/>
        <v>1.0208268387254396</v>
      </c>
    </row>
    <row r="37" spans="1:28" ht="76.5" customHeight="1" x14ac:dyDescent="0.2">
      <c r="A37" s="10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51" t="s">
        <v>67</v>
      </c>
      <c r="M37" s="94">
        <v>7</v>
      </c>
      <c r="N37" s="94">
        <v>2</v>
      </c>
      <c r="O37" s="95"/>
      <c r="P37" s="96"/>
      <c r="Q37" s="97">
        <v>287358287.02999997</v>
      </c>
      <c r="R37" s="97"/>
      <c r="S37" s="97">
        <v>70367797.019999996</v>
      </c>
      <c r="T37" s="97"/>
      <c r="U37" s="45">
        <f t="shared" si="0"/>
        <v>0.24487825894039261</v>
      </c>
      <c r="V37" s="97"/>
      <c r="W37" s="97">
        <v>316037076.23000002</v>
      </c>
      <c r="X37" s="97"/>
      <c r="Y37" s="97">
        <v>63331335.780000001</v>
      </c>
      <c r="Z37" s="97"/>
      <c r="AA37" s="45">
        <f t="shared" si="1"/>
        <v>0.20039210758268694</v>
      </c>
      <c r="AB37" s="46">
        <f t="shared" si="2"/>
        <v>0.90000452567812961</v>
      </c>
    </row>
    <row r="38" spans="1:28" ht="63" customHeight="1" x14ac:dyDescent="0.2">
      <c r="A38" s="10"/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51" t="s">
        <v>69</v>
      </c>
      <c r="M38" s="94">
        <v>7</v>
      </c>
      <c r="N38" s="94">
        <v>2</v>
      </c>
      <c r="O38" s="95"/>
      <c r="P38" s="96"/>
      <c r="Q38" s="97">
        <v>0</v>
      </c>
      <c r="R38" s="97"/>
      <c r="S38" s="97">
        <v>0</v>
      </c>
      <c r="T38" s="97"/>
      <c r="U38" s="45"/>
      <c r="V38" s="97"/>
      <c r="W38" s="97">
        <v>8502000</v>
      </c>
      <c r="X38" s="97"/>
      <c r="Y38" s="97">
        <v>8502000</v>
      </c>
      <c r="Z38" s="97"/>
      <c r="AA38" s="45">
        <f t="shared" si="1"/>
        <v>1</v>
      </c>
      <c r="AB38" s="46">
        <f t="shared" si="2"/>
        <v>0</v>
      </c>
    </row>
    <row r="39" spans="1:28" ht="20.25" customHeight="1" x14ac:dyDescent="0.2">
      <c r="A39" s="10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59" t="s">
        <v>32</v>
      </c>
      <c r="M39" s="54">
        <v>7</v>
      </c>
      <c r="N39" s="54">
        <v>3</v>
      </c>
      <c r="O39" s="55"/>
      <c r="P39" s="56"/>
      <c r="Q39" s="89">
        <f>Q40+Q41+Q42</f>
        <v>7780220.2699999996</v>
      </c>
      <c r="R39" s="89"/>
      <c r="S39" s="89">
        <f>S40+S41+S42</f>
        <v>1538524.03</v>
      </c>
      <c r="T39" s="52"/>
      <c r="U39" s="53">
        <f t="shared" si="0"/>
        <v>0.19774813265023408</v>
      </c>
      <c r="V39" s="52"/>
      <c r="W39" s="89">
        <f>W40+W41+W42</f>
        <v>15701149.5</v>
      </c>
      <c r="X39" s="89"/>
      <c r="Y39" s="89">
        <f>Y40+Y41+Y42</f>
        <v>1851672.88</v>
      </c>
      <c r="Z39" s="52"/>
      <c r="AA39" s="53">
        <f t="shared" si="1"/>
        <v>0.11793231317235721</v>
      </c>
      <c r="AB39" s="60">
        <f t="shared" si="2"/>
        <v>1.2035384848685138</v>
      </c>
    </row>
    <row r="40" spans="1:28" ht="70.5" customHeight="1" x14ac:dyDescent="0.2">
      <c r="A40" s="10"/>
      <c r="B40" s="119" t="s">
        <v>11</v>
      </c>
      <c r="C40" s="120"/>
      <c r="D40" s="120"/>
      <c r="E40" s="120"/>
      <c r="F40" s="120"/>
      <c r="G40" s="120"/>
      <c r="H40" s="120"/>
      <c r="I40" s="120"/>
      <c r="J40" s="120"/>
      <c r="K40" s="120"/>
      <c r="L40" s="51" t="s">
        <v>67</v>
      </c>
      <c r="M40" s="48">
        <v>7</v>
      </c>
      <c r="N40" s="48">
        <v>3</v>
      </c>
      <c r="O40" s="49"/>
      <c r="P40" s="50"/>
      <c r="Q40" s="47">
        <v>7780220.2699999996</v>
      </c>
      <c r="R40" s="47"/>
      <c r="S40" s="47">
        <v>1538524.03</v>
      </c>
      <c r="T40" s="47"/>
      <c r="U40" s="45">
        <f t="shared" si="0"/>
        <v>0.19774813265023408</v>
      </c>
      <c r="V40" s="47"/>
      <c r="W40" s="47">
        <v>10251149.5</v>
      </c>
      <c r="X40" s="47"/>
      <c r="Y40" s="47">
        <v>1851672.88</v>
      </c>
      <c r="Z40" s="47"/>
      <c r="AA40" s="45">
        <f t="shared" si="1"/>
        <v>0.18063075560452999</v>
      </c>
      <c r="AB40" s="46">
        <f t="shared" si="2"/>
        <v>1.2035384848685138</v>
      </c>
    </row>
    <row r="41" spans="1:28" ht="75.75" customHeight="1" x14ac:dyDescent="0.2">
      <c r="A41" s="10"/>
      <c r="B41" s="25"/>
      <c r="C41" s="25"/>
      <c r="D41" s="25"/>
      <c r="E41" s="25"/>
      <c r="F41" s="25"/>
      <c r="G41" s="25"/>
      <c r="H41" s="25"/>
      <c r="I41" s="25"/>
      <c r="J41" s="25"/>
      <c r="K41" s="26"/>
      <c r="L41" s="51" t="s">
        <v>68</v>
      </c>
      <c r="M41" s="48">
        <v>7</v>
      </c>
      <c r="N41" s="48">
        <v>3</v>
      </c>
      <c r="O41" s="49"/>
      <c r="P41" s="50"/>
      <c r="Q41" s="47">
        <v>0</v>
      </c>
      <c r="R41" s="47"/>
      <c r="S41" s="47">
        <v>0</v>
      </c>
      <c r="T41" s="47"/>
      <c r="U41" s="45">
        <f t="shared" si="0"/>
        <v>0</v>
      </c>
      <c r="V41" s="47"/>
      <c r="W41" s="47"/>
      <c r="X41" s="47"/>
      <c r="Y41" s="47"/>
      <c r="Z41" s="47"/>
      <c r="AA41" s="45">
        <f t="shared" si="1"/>
        <v>0</v>
      </c>
      <c r="AB41" s="46">
        <f t="shared" si="2"/>
        <v>0</v>
      </c>
    </row>
    <row r="42" spans="1:28" ht="58.5" customHeight="1" x14ac:dyDescent="0.2">
      <c r="A42" s="10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51" t="s">
        <v>69</v>
      </c>
      <c r="M42" s="48">
        <v>7</v>
      </c>
      <c r="N42" s="48">
        <v>3</v>
      </c>
      <c r="O42" s="49"/>
      <c r="P42" s="50"/>
      <c r="Q42" s="47">
        <v>0</v>
      </c>
      <c r="R42" s="47"/>
      <c r="S42" s="47">
        <v>0</v>
      </c>
      <c r="T42" s="47"/>
      <c r="U42" s="45">
        <f t="shared" si="0"/>
        <v>0</v>
      </c>
      <c r="V42" s="47"/>
      <c r="W42" s="47">
        <v>5450000</v>
      </c>
      <c r="X42" s="47"/>
      <c r="Y42" s="47"/>
      <c r="Z42" s="47"/>
      <c r="AA42" s="45">
        <f t="shared" si="1"/>
        <v>0</v>
      </c>
      <c r="AB42" s="46">
        <f t="shared" si="2"/>
        <v>0</v>
      </c>
    </row>
    <row r="43" spans="1:28" ht="28.5" customHeight="1" x14ac:dyDescent="0.2">
      <c r="A43" s="10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59" t="s">
        <v>10</v>
      </c>
      <c r="M43" s="54">
        <v>7</v>
      </c>
      <c r="N43" s="54">
        <v>7</v>
      </c>
      <c r="O43" s="61"/>
      <c r="P43" s="62"/>
      <c r="Q43" s="89">
        <f>Q44+Q45</f>
        <v>2001385</v>
      </c>
      <c r="R43" s="89">
        <f t="shared" ref="R43:S43" si="20">R44+R45</f>
        <v>0</v>
      </c>
      <c r="S43" s="89">
        <f t="shared" si="20"/>
        <v>0</v>
      </c>
      <c r="T43" s="52"/>
      <c r="U43" s="53">
        <f t="shared" si="0"/>
        <v>0</v>
      </c>
      <c r="V43" s="52"/>
      <c r="W43" s="89">
        <f>W44+W45</f>
        <v>2737728</v>
      </c>
      <c r="X43" s="89">
        <f t="shared" ref="X43:Y43" si="21">X44+X45</f>
        <v>0</v>
      </c>
      <c r="Y43" s="89">
        <f t="shared" si="21"/>
        <v>0</v>
      </c>
      <c r="Z43" s="52"/>
      <c r="AA43" s="53">
        <f t="shared" si="1"/>
        <v>0</v>
      </c>
      <c r="AB43" s="60">
        <f t="shared" si="2"/>
        <v>0</v>
      </c>
    </row>
    <row r="44" spans="1:28" ht="58.5" customHeight="1" x14ac:dyDescent="0.2">
      <c r="A44" s="10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51" t="s">
        <v>41</v>
      </c>
      <c r="M44" s="48">
        <v>7</v>
      </c>
      <c r="N44" s="48">
        <v>7</v>
      </c>
      <c r="O44" s="49"/>
      <c r="P44" s="50"/>
      <c r="Q44" s="47">
        <v>1882700</v>
      </c>
      <c r="R44" s="47"/>
      <c r="S44" s="47">
        <v>0</v>
      </c>
      <c r="T44" s="47"/>
      <c r="U44" s="45">
        <f t="shared" si="0"/>
        <v>0</v>
      </c>
      <c r="V44" s="47"/>
      <c r="W44" s="47">
        <v>2518992</v>
      </c>
      <c r="X44" s="47"/>
      <c r="Y44" s="47"/>
      <c r="Z44" s="47"/>
      <c r="AA44" s="45">
        <f t="shared" si="1"/>
        <v>0</v>
      </c>
      <c r="AB44" s="46">
        <f t="shared" si="2"/>
        <v>0</v>
      </c>
    </row>
    <row r="45" spans="1:28" ht="32.25" customHeight="1" x14ac:dyDescent="0.2">
      <c r="A45" s="10"/>
      <c r="B45" s="107"/>
      <c r="C45" s="108"/>
      <c r="D45" s="108"/>
      <c r="E45" s="108"/>
      <c r="F45" s="108"/>
      <c r="G45" s="108"/>
      <c r="H45" s="108"/>
      <c r="I45" s="108"/>
      <c r="J45" s="108"/>
      <c r="K45" s="108"/>
      <c r="L45" s="51" t="s">
        <v>42</v>
      </c>
      <c r="M45" s="48">
        <v>7</v>
      </c>
      <c r="N45" s="48">
        <v>7</v>
      </c>
      <c r="O45" s="49"/>
      <c r="P45" s="50"/>
      <c r="Q45" s="47">
        <v>118685</v>
      </c>
      <c r="R45" s="47"/>
      <c r="S45" s="47">
        <v>0</v>
      </c>
      <c r="T45" s="47"/>
      <c r="U45" s="45">
        <f t="shared" si="0"/>
        <v>0</v>
      </c>
      <c r="V45" s="47"/>
      <c r="W45" s="47">
        <v>218736</v>
      </c>
      <c r="X45" s="47"/>
      <c r="Y45" s="47"/>
      <c r="Z45" s="47"/>
      <c r="AA45" s="45">
        <f t="shared" si="1"/>
        <v>0</v>
      </c>
      <c r="AB45" s="46">
        <f t="shared" si="2"/>
        <v>0</v>
      </c>
    </row>
    <row r="46" spans="1:28" ht="15.75" customHeight="1" x14ac:dyDescent="0.2">
      <c r="A46" s="10"/>
      <c r="B46" s="85"/>
      <c r="C46" s="86"/>
      <c r="D46" s="86"/>
      <c r="E46" s="86"/>
      <c r="F46" s="86"/>
      <c r="G46" s="86"/>
      <c r="H46" s="86"/>
      <c r="I46" s="86"/>
      <c r="J46" s="86"/>
      <c r="K46" s="86"/>
      <c r="L46" s="59" t="s">
        <v>39</v>
      </c>
      <c r="M46" s="54">
        <v>7</v>
      </c>
      <c r="N46" s="54">
        <v>9</v>
      </c>
      <c r="O46" s="61"/>
      <c r="P46" s="62"/>
      <c r="Q46" s="89">
        <f>Q47+Q49+Q48</f>
        <v>12055886</v>
      </c>
      <c r="R46" s="89">
        <f t="shared" ref="R46:S46" si="22">R47+R49+R48</f>
        <v>0</v>
      </c>
      <c r="S46" s="89">
        <f t="shared" si="22"/>
        <v>2702947.78</v>
      </c>
      <c r="T46" s="52"/>
      <c r="U46" s="53"/>
      <c r="V46" s="52"/>
      <c r="W46" s="89">
        <f>W47+W49+W48</f>
        <v>12348376</v>
      </c>
      <c r="X46" s="89">
        <f t="shared" ref="X46:Y46" si="23">X47+X49+X48</f>
        <v>0</v>
      </c>
      <c r="Y46" s="89">
        <f t="shared" si="23"/>
        <v>2641651.75</v>
      </c>
      <c r="Z46" s="52"/>
      <c r="AA46" s="53">
        <f t="shared" ref="AA46" si="24">IFERROR(Y46/W46,0)</f>
        <v>0.21392705810059556</v>
      </c>
      <c r="AB46" s="60">
        <f t="shared" ref="AB46" si="25">IFERROR(Y46/S46,0)</f>
        <v>0.97732252526166086</v>
      </c>
    </row>
    <row r="47" spans="1:28" ht="63.75" customHeight="1" x14ac:dyDescent="0.2">
      <c r="A47" s="10"/>
      <c r="B47" s="85"/>
      <c r="C47" s="86"/>
      <c r="D47" s="86"/>
      <c r="E47" s="86"/>
      <c r="F47" s="86"/>
      <c r="G47" s="86"/>
      <c r="H47" s="86"/>
      <c r="I47" s="86"/>
      <c r="J47" s="86"/>
      <c r="K47" s="86"/>
      <c r="L47" s="51" t="s">
        <v>49</v>
      </c>
      <c r="M47" s="48">
        <v>7</v>
      </c>
      <c r="N47" s="48">
        <v>9</v>
      </c>
      <c r="O47" s="49"/>
      <c r="P47" s="50"/>
      <c r="Q47" s="47">
        <v>6171515</v>
      </c>
      <c r="R47" s="47"/>
      <c r="S47" s="47">
        <v>1427472.66</v>
      </c>
      <c r="T47" s="47"/>
      <c r="U47" s="45">
        <f t="shared" ref="U47:U49" si="26">IFERROR(S47/Q47,0)</f>
        <v>0.23130020100412943</v>
      </c>
      <c r="V47" s="47"/>
      <c r="W47" s="47">
        <v>7614041</v>
      </c>
      <c r="X47" s="47"/>
      <c r="Y47" s="47">
        <v>1671655.01</v>
      </c>
      <c r="Z47" s="47"/>
      <c r="AA47" s="45">
        <f t="shared" ref="AA47:AA49" si="27">IFERROR(Y47/W47,0)</f>
        <v>0.21954898982025445</v>
      </c>
      <c r="AB47" s="46">
        <f t="shared" ref="AB47:AB49" si="28">IFERROR(Y47/S47,0)</f>
        <v>1.1710592131410771</v>
      </c>
    </row>
    <row r="48" spans="1:28" ht="35.25" customHeight="1" x14ac:dyDescent="0.2">
      <c r="A48" s="10"/>
      <c r="B48" s="113"/>
      <c r="C48" s="114"/>
      <c r="D48" s="114"/>
      <c r="E48" s="114"/>
      <c r="F48" s="114"/>
      <c r="G48" s="114"/>
      <c r="H48" s="114"/>
      <c r="I48" s="114"/>
      <c r="J48" s="114"/>
      <c r="K48" s="114"/>
      <c r="L48" s="51" t="s">
        <v>59</v>
      </c>
      <c r="M48" s="48">
        <v>7</v>
      </c>
      <c r="N48" s="48">
        <v>9</v>
      </c>
      <c r="O48" s="49"/>
      <c r="P48" s="50"/>
      <c r="Q48" s="47">
        <v>3321000</v>
      </c>
      <c r="R48" s="47"/>
      <c r="S48" s="47">
        <v>830250</v>
      </c>
      <c r="T48" s="47"/>
      <c r="U48" s="45">
        <f t="shared" si="26"/>
        <v>0.25</v>
      </c>
      <c r="V48" s="47"/>
      <c r="W48" s="47">
        <v>1838800</v>
      </c>
      <c r="X48" s="47"/>
      <c r="Y48" s="47">
        <v>459699</v>
      </c>
      <c r="Z48" s="47"/>
      <c r="AA48" s="45">
        <f t="shared" si="27"/>
        <v>0.24999945616706548</v>
      </c>
      <c r="AB48" s="46">
        <f t="shared" si="28"/>
        <v>0.55368744354110211</v>
      </c>
    </row>
    <row r="49" spans="1:28" ht="63.75" customHeight="1" x14ac:dyDescent="0.2">
      <c r="A49" s="10"/>
      <c r="B49" s="85"/>
      <c r="C49" s="86"/>
      <c r="D49" s="86"/>
      <c r="E49" s="86"/>
      <c r="F49" s="86"/>
      <c r="G49" s="86"/>
      <c r="H49" s="86"/>
      <c r="I49" s="86"/>
      <c r="J49" s="86"/>
      <c r="K49" s="86"/>
      <c r="L49" s="51" t="s">
        <v>50</v>
      </c>
      <c r="M49" s="48">
        <v>7</v>
      </c>
      <c r="N49" s="48">
        <v>9</v>
      </c>
      <c r="O49" s="49"/>
      <c r="P49" s="50"/>
      <c r="Q49" s="47">
        <v>2563371</v>
      </c>
      <c r="R49" s="47"/>
      <c r="S49" s="47">
        <v>445225.12</v>
      </c>
      <c r="T49" s="47"/>
      <c r="U49" s="45">
        <f t="shared" si="26"/>
        <v>0.17368735153826739</v>
      </c>
      <c r="V49" s="47"/>
      <c r="W49" s="47">
        <v>2895535</v>
      </c>
      <c r="X49" s="47"/>
      <c r="Y49" s="47">
        <v>510297.74</v>
      </c>
      <c r="Z49" s="47"/>
      <c r="AA49" s="45">
        <f t="shared" si="27"/>
        <v>0.17623608072428756</v>
      </c>
      <c r="AB49" s="46">
        <f t="shared" si="28"/>
        <v>1.1461566678897184</v>
      </c>
    </row>
    <row r="50" spans="1:28" ht="24" customHeight="1" x14ac:dyDescent="0.2">
      <c r="A50" s="10"/>
      <c r="B50" s="35"/>
      <c r="C50" s="36"/>
      <c r="D50" s="36"/>
      <c r="E50" s="36"/>
      <c r="F50" s="36"/>
      <c r="G50" s="36"/>
      <c r="H50" s="36"/>
      <c r="I50" s="36"/>
      <c r="J50" s="36"/>
      <c r="K50" s="36"/>
      <c r="L50" s="71" t="s">
        <v>33</v>
      </c>
      <c r="M50" s="64">
        <v>8</v>
      </c>
      <c r="N50" s="64"/>
      <c r="O50" s="65"/>
      <c r="P50" s="70"/>
      <c r="Q50" s="87">
        <f>Q51</f>
        <v>45556964.159999996</v>
      </c>
      <c r="R50" s="87">
        <f t="shared" ref="R50:S50" si="29">R51</f>
        <v>0</v>
      </c>
      <c r="S50" s="87">
        <f t="shared" si="29"/>
        <v>11281070.68</v>
      </c>
      <c r="T50" s="67"/>
      <c r="U50" s="69">
        <f t="shared" si="0"/>
        <v>0.24762560210069978</v>
      </c>
      <c r="V50" s="67"/>
      <c r="W50" s="87">
        <f>W51</f>
        <v>58834632.439999998</v>
      </c>
      <c r="X50" s="87">
        <f t="shared" ref="X50:Y50" si="30">X51</f>
        <v>0</v>
      </c>
      <c r="Y50" s="87">
        <f t="shared" si="30"/>
        <v>11804205.51</v>
      </c>
      <c r="Z50" s="67"/>
      <c r="AA50" s="69">
        <f t="shared" si="1"/>
        <v>0.2006336237765744</v>
      </c>
      <c r="AB50" s="72">
        <f t="shared" si="2"/>
        <v>1.0463727996073509</v>
      </c>
    </row>
    <row r="51" spans="1:28" ht="20.25" customHeight="1" x14ac:dyDescent="0.2">
      <c r="A51" s="10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59" t="s">
        <v>34</v>
      </c>
      <c r="M51" s="54">
        <v>8</v>
      </c>
      <c r="N51" s="54">
        <v>1</v>
      </c>
      <c r="O51" s="55"/>
      <c r="P51" s="56"/>
      <c r="Q51" s="89">
        <f>Q52+Q53</f>
        <v>45556964.159999996</v>
      </c>
      <c r="R51" s="89"/>
      <c r="S51" s="89">
        <f>S52+S53</f>
        <v>11281070.68</v>
      </c>
      <c r="T51" s="52"/>
      <c r="U51" s="53">
        <f t="shared" si="0"/>
        <v>0.24762560210069978</v>
      </c>
      <c r="V51" s="52"/>
      <c r="W51" s="89">
        <f>W52+W53</f>
        <v>58834632.439999998</v>
      </c>
      <c r="X51" s="89"/>
      <c r="Y51" s="89">
        <f>Y52+Y53</f>
        <v>11804205.51</v>
      </c>
      <c r="Z51" s="52"/>
      <c r="AA51" s="53">
        <f t="shared" si="1"/>
        <v>0.2006336237765744</v>
      </c>
      <c r="AB51" s="60">
        <f t="shared" si="2"/>
        <v>1.0463727996073509</v>
      </c>
    </row>
    <row r="52" spans="1:28" ht="57" customHeight="1" x14ac:dyDescent="0.2">
      <c r="A52" s="10"/>
      <c r="B52" s="35"/>
      <c r="C52" s="36"/>
      <c r="D52" s="36"/>
      <c r="E52" s="36"/>
      <c r="F52" s="36"/>
      <c r="G52" s="36"/>
      <c r="H52" s="36"/>
      <c r="I52" s="36"/>
      <c r="J52" s="36"/>
      <c r="K52" s="36"/>
      <c r="L52" s="51" t="s">
        <v>51</v>
      </c>
      <c r="M52" s="48">
        <v>8</v>
      </c>
      <c r="N52" s="48">
        <v>1</v>
      </c>
      <c r="O52" s="49"/>
      <c r="P52" s="50"/>
      <c r="Q52" s="47">
        <v>13152537.32</v>
      </c>
      <c r="R52" s="47"/>
      <c r="S52" s="47">
        <v>2790709.26</v>
      </c>
      <c r="T52" s="47"/>
      <c r="U52" s="45">
        <f t="shared" si="0"/>
        <v>0.21218029587008994</v>
      </c>
      <c r="V52" s="47"/>
      <c r="W52" s="47">
        <v>15034675.83</v>
      </c>
      <c r="X52" s="47"/>
      <c r="Y52" s="47">
        <v>3087398.69</v>
      </c>
      <c r="Z52" s="47"/>
      <c r="AA52" s="45">
        <f t="shared" si="1"/>
        <v>0.20535186291409382</v>
      </c>
      <c r="AB52" s="46">
        <f t="shared" si="2"/>
        <v>1.106313271057122</v>
      </c>
    </row>
    <row r="53" spans="1:28" ht="59.25" customHeight="1" x14ac:dyDescent="0.2">
      <c r="A53" s="10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51" t="s">
        <v>52</v>
      </c>
      <c r="M53" s="48">
        <v>8</v>
      </c>
      <c r="N53" s="48">
        <v>1</v>
      </c>
      <c r="O53" s="49"/>
      <c r="P53" s="50"/>
      <c r="Q53" s="47">
        <v>32404426.84</v>
      </c>
      <c r="R53" s="47"/>
      <c r="S53" s="47">
        <v>8490361.4199999999</v>
      </c>
      <c r="T53" s="47"/>
      <c r="U53" s="45">
        <f t="shared" si="0"/>
        <v>0.26201239299562318</v>
      </c>
      <c r="V53" s="47"/>
      <c r="W53" s="47">
        <v>43799956.609999999</v>
      </c>
      <c r="X53" s="47"/>
      <c r="Y53" s="47">
        <v>8716806.8200000003</v>
      </c>
      <c r="Z53" s="47"/>
      <c r="AA53" s="45">
        <f t="shared" si="1"/>
        <v>0.19901405148903412</v>
      </c>
      <c r="AB53" s="46">
        <f t="shared" si="2"/>
        <v>1.0266708787527681</v>
      </c>
    </row>
    <row r="54" spans="1:28" ht="22.5" customHeight="1" x14ac:dyDescent="0.2">
      <c r="A54" s="10"/>
      <c r="B54" s="35"/>
      <c r="C54" s="36"/>
      <c r="D54" s="36"/>
      <c r="E54" s="36"/>
      <c r="F54" s="36"/>
      <c r="G54" s="36"/>
      <c r="H54" s="36"/>
      <c r="I54" s="36"/>
      <c r="J54" s="36"/>
      <c r="K54" s="36"/>
      <c r="L54" s="71" t="s">
        <v>9</v>
      </c>
      <c r="M54" s="64">
        <v>10</v>
      </c>
      <c r="N54" s="64">
        <v>0</v>
      </c>
      <c r="O54" s="65">
        <v>0</v>
      </c>
      <c r="P54" s="66"/>
      <c r="Q54" s="87">
        <f>Q55</f>
        <v>448800</v>
      </c>
      <c r="R54" s="87">
        <f t="shared" ref="R54:S54" si="31">R55</f>
        <v>0</v>
      </c>
      <c r="S54" s="87">
        <f t="shared" si="31"/>
        <v>416075</v>
      </c>
      <c r="T54" s="68"/>
      <c r="U54" s="69">
        <f t="shared" si="0"/>
        <v>0.92708333333333337</v>
      </c>
      <c r="V54" s="68"/>
      <c r="W54" s="87">
        <f>W55</f>
        <v>825187</v>
      </c>
      <c r="X54" s="80"/>
      <c r="Y54" s="79">
        <f>Y55</f>
        <v>719678.19</v>
      </c>
      <c r="Z54" s="68"/>
      <c r="AA54" s="69">
        <f t="shared" si="1"/>
        <v>0.87213951504325682</v>
      </c>
      <c r="AB54" s="72">
        <f t="shared" si="2"/>
        <v>1.7296838070059484</v>
      </c>
    </row>
    <row r="55" spans="1:28" ht="19.5" customHeight="1" x14ac:dyDescent="0.2">
      <c r="A55" s="10"/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59" t="s">
        <v>8</v>
      </c>
      <c r="M55" s="54">
        <v>10</v>
      </c>
      <c r="N55" s="54">
        <v>4</v>
      </c>
      <c r="O55" s="55"/>
      <c r="P55" s="56"/>
      <c r="Q55" s="89">
        <f>Q57+Q58</f>
        <v>448800</v>
      </c>
      <c r="R55" s="89">
        <f t="shared" ref="R55:S55" si="32">R57+R58</f>
        <v>0</v>
      </c>
      <c r="S55" s="89">
        <f t="shared" si="32"/>
        <v>416075</v>
      </c>
      <c r="T55" s="52"/>
      <c r="U55" s="53">
        <f t="shared" si="0"/>
        <v>0.92708333333333337</v>
      </c>
      <c r="V55" s="52"/>
      <c r="W55" s="89">
        <f>W57+W58</f>
        <v>825187</v>
      </c>
      <c r="X55" s="89">
        <f t="shared" ref="X55:Y55" si="33">X57+X58</f>
        <v>0</v>
      </c>
      <c r="Y55" s="89">
        <f t="shared" si="33"/>
        <v>719678.19</v>
      </c>
      <c r="Z55" s="52"/>
      <c r="AA55" s="53">
        <f t="shared" si="1"/>
        <v>0.87213951504325682</v>
      </c>
      <c r="AB55" s="60">
        <f t="shared" si="2"/>
        <v>1.7296838070059484</v>
      </c>
    </row>
    <row r="56" spans="1:28" ht="19.5" customHeight="1" x14ac:dyDescent="0.2">
      <c r="A56" s="10"/>
      <c r="B56" s="113"/>
      <c r="C56" s="114"/>
      <c r="D56" s="114"/>
      <c r="E56" s="114"/>
      <c r="F56" s="114"/>
      <c r="G56" s="114"/>
      <c r="H56" s="114"/>
      <c r="I56" s="114"/>
      <c r="J56" s="114"/>
      <c r="K56" s="114"/>
      <c r="L56" s="59"/>
      <c r="M56" s="54"/>
      <c r="N56" s="54"/>
      <c r="O56" s="55"/>
      <c r="P56" s="56"/>
      <c r="Q56" s="89"/>
      <c r="R56" s="89"/>
      <c r="S56" s="89"/>
      <c r="T56" s="52"/>
      <c r="U56" s="53"/>
      <c r="V56" s="52"/>
      <c r="W56" s="89"/>
      <c r="X56" s="89"/>
      <c r="Y56" s="89"/>
      <c r="Z56" s="52"/>
      <c r="AA56" s="53"/>
      <c r="AB56" s="60"/>
    </row>
    <row r="57" spans="1:28" ht="33" customHeight="1" x14ac:dyDescent="0.2">
      <c r="A57" s="10"/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51" t="s">
        <v>53</v>
      </c>
      <c r="M57" s="48">
        <v>10</v>
      </c>
      <c r="N57" s="48">
        <v>4</v>
      </c>
      <c r="O57" s="49"/>
      <c r="P57" s="50"/>
      <c r="Q57" s="47">
        <v>409500</v>
      </c>
      <c r="R57" s="47"/>
      <c r="S57" s="47">
        <v>409500</v>
      </c>
      <c r="T57" s="47"/>
      <c r="U57" s="45">
        <f t="shared" si="0"/>
        <v>1</v>
      </c>
      <c r="V57" s="47"/>
      <c r="W57" s="47">
        <v>680400</v>
      </c>
      <c r="X57" s="47"/>
      <c r="Y57" s="47">
        <v>680400</v>
      </c>
      <c r="Z57" s="47"/>
      <c r="AA57" s="45">
        <f t="shared" si="1"/>
        <v>1</v>
      </c>
      <c r="AB57" s="46">
        <f t="shared" si="2"/>
        <v>1.6615384615384616</v>
      </c>
    </row>
    <row r="58" spans="1:28" ht="57.75" customHeight="1" x14ac:dyDescent="0.2">
      <c r="A58" s="10"/>
      <c r="B58" s="113"/>
      <c r="C58" s="114"/>
      <c r="D58" s="114"/>
      <c r="E58" s="114"/>
      <c r="F58" s="114"/>
      <c r="G58" s="114"/>
      <c r="H58" s="114"/>
      <c r="I58" s="114"/>
      <c r="J58" s="114"/>
      <c r="K58" s="114"/>
      <c r="L58" s="51" t="s">
        <v>60</v>
      </c>
      <c r="M58" s="48">
        <v>10</v>
      </c>
      <c r="N58" s="48">
        <v>4</v>
      </c>
      <c r="O58" s="49"/>
      <c r="P58" s="50"/>
      <c r="Q58" s="47">
        <v>39300</v>
      </c>
      <c r="R58" s="47"/>
      <c r="S58" s="47">
        <v>6575</v>
      </c>
      <c r="T58" s="47"/>
      <c r="U58" s="45"/>
      <c r="V58" s="47"/>
      <c r="W58" s="47">
        <v>144787</v>
      </c>
      <c r="X58" s="47"/>
      <c r="Y58" s="47">
        <v>39278.19</v>
      </c>
      <c r="Z58" s="47"/>
      <c r="AA58" s="45">
        <f t="shared" si="1"/>
        <v>0.27128257371172826</v>
      </c>
      <c r="AB58" s="46">
        <f t="shared" si="2"/>
        <v>5.9738692015209125</v>
      </c>
    </row>
    <row r="59" spans="1:28" ht="32.25" customHeight="1" x14ac:dyDescent="0.2">
      <c r="A59" s="10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71" t="s">
        <v>35</v>
      </c>
      <c r="M59" s="64">
        <v>11</v>
      </c>
      <c r="N59" s="64"/>
      <c r="O59" s="65"/>
      <c r="P59" s="70"/>
      <c r="Q59" s="87">
        <f>Q60</f>
        <v>7526593</v>
      </c>
      <c r="R59" s="87"/>
      <c r="S59" s="87">
        <f>S60</f>
        <v>1779265.1</v>
      </c>
      <c r="T59" s="67"/>
      <c r="U59" s="69">
        <f t="shared" si="0"/>
        <v>0.23639714542821699</v>
      </c>
      <c r="V59" s="67"/>
      <c r="W59" s="87">
        <f>W60</f>
        <v>8788159.4600000009</v>
      </c>
      <c r="X59" s="87"/>
      <c r="Y59" s="87">
        <f>Y60</f>
        <v>2005135.97</v>
      </c>
      <c r="Z59" s="67"/>
      <c r="AA59" s="69">
        <f t="shared" si="1"/>
        <v>0.22816335765486892</v>
      </c>
      <c r="AB59" s="72">
        <f t="shared" si="2"/>
        <v>1.1269461588382754</v>
      </c>
    </row>
    <row r="60" spans="1:28" ht="16.5" customHeight="1" x14ac:dyDescent="0.2">
      <c r="A60" s="10"/>
      <c r="B60" s="119">
        <v>7</v>
      </c>
      <c r="C60" s="120"/>
      <c r="D60" s="120"/>
      <c r="E60" s="120"/>
      <c r="F60" s="120"/>
      <c r="G60" s="120"/>
      <c r="H60" s="120"/>
      <c r="I60" s="120"/>
      <c r="J60" s="120"/>
      <c r="K60" s="120"/>
      <c r="L60" s="59" t="s">
        <v>36</v>
      </c>
      <c r="M60" s="54">
        <v>11</v>
      </c>
      <c r="N60" s="54">
        <v>1</v>
      </c>
      <c r="O60" s="55"/>
      <c r="P60" s="56"/>
      <c r="Q60" s="52">
        <f>Q61+Q62</f>
        <v>7526593</v>
      </c>
      <c r="R60" s="52">
        <f>R61+R62</f>
        <v>0</v>
      </c>
      <c r="S60" s="52">
        <f>S61+S62</f>
        <v>1779265.1</v>
      </c>
      <c r="T60" s="52"/>
      <c r="U60" s="53">
        <f t="shared" si="0"/>
        <v>0.23639714542821699</v>
      </c>
      <c r="V60" s="52"/>
      <c r="W60" s="52">
        <f>W61+W62</f>
        <v>8788159.4600000009</v>
      </c>
      <c r="X60" s="81"/>
      <c r="Y60" s="52">
        <f>Y61+Y62</f>
        <v>2005135.97</v>
      </c>
      <c r="Z60" s="52"/>
      <c r="AA60" s="53">
        <f t="shared" si="1"/>
        <v>0.22816335765486892</v>
      </c>
      <c r="AB60" s="92">
        <f t="shared" si="2"/>
        <v>1.1269461588382754</v>
      </c>
    </row>
    <row r="61" spans="1:28" ht="48" x14ac:dyDescent="0.2">
      <c r="A61" s="10"/>
      <c r="B61" s="85"/>
      <c r="C61" s="86"/>
      <c r="D61" s="86"/>
      <c r="E61" s="86"/>
      <c r="F61" s="86"/>
      <c r="G61" s="86"/>
      <c r="H61" s="86"/>
      <c r="I61" s="86"/>
      <c r="J61" s="86"/>
      <c r="K61" s="86"/>
      <c r="L61" s="51" t="s">
        <v>54</v>
      </c>
      <c r="M61" s="48">
        <v>11</v>
      </c>
      <c r="N61" s="48">
        <v>1</v>
      </c>
      <c r="O61" s="49"/>
      <c r="P61" s="50"/>
      <c r="Q61" s="47">
        <v>7276593</v>
      </c>
      <c r="R61" s="47"/>
      <c r="S61" s="47">
        <v>1759305.1</v>
      </c>
      <c r="T61" s="47"/>
      <c r="U61" s="45">
        <f t="shared" ref="U61:U62" si="34">IFERROR(S61/Q61,0)</f>
        <v>0.24177593827221064</v>
      </c>
      <c r="V61" s="47"/>
      <c r="W61" s="47">
        <v>8588159.4600000009</v>
      </c>
      <c r="X61" s="47"/>
      <c r="Y61" s="47">
        <v>1987485.97</v>
      </c>
      <c r="Z61" s="47"/>
      <c r="AA61" s="45">
        <f t="shared" ref="AA61" si="35">IFERROR(Y61/W61,0)</f>
        <v>0.23142164269968035</v>
      </c>
      <c r="AB61" s="46">
        <f t="shared" ref="AB61" si="36">IFERROR(Y61/S61,0)</f>
        <v>1.1296994307582009</v>
      </c>
    </row>
    <row r="62" spans="1:28" ht="40.5" customHeight="1" x14ac:dyDescent="0.2">
      <c r="A62" s="10"/>
      <c r="B62" s="85"/>
      <c r="C62" s="86"/>
      <c r="D62" s="86"/>
      <c r="E62" s="86"/>
      <c r="F62" s="86"/>
      <c r="G62" s="86"/>
      <c r="H62" s="86"/>
      <c r="I62" s="86"/>
      <c r="J62" s="86"/>
      <c r="K62" s="86"/>
      <c r="L62" s="51" t="s">
        <v>44</v>
      </c>
      <c r="M62" s="48">
        <v>11</v>
      </c>
      <c r="N62" s="48">
        <v>1</v>
      </c>
      <c r="O62" s="49"/>
      <c r="P62" s="50"/>
      <c r="Q62" s="47">
        <v>250000</v>
      </c>
      <c r="R62" s="47"/>
      <c r="S62" s="47">
        <v>19960</v>
      </c>
      <c r="T62" s="47"/>
      <c r="U62" s="45">
        <f t="shared" si="34"/>
        <v>7.9839999999999994E-2</v>
      </c>
      <c r="V62" s="47"/>
      <c r="W62" s="47">
        <v>200000</v>
      </c>
      <c r="X62" s="47"/>
      <c r="Y62" s="47">
        <v>17650</v>
      </c>
      <c r="Z62" s="47"/>
      <c r="AA62" s="45">
        <f t="shared" ref="AA62" si="37">IFERROR(Y62/W62,0)</f>
        <v>8.8249999999999995E-2</v>
      </c>
      <c r="AB62" s="46">
        <f t="shared" ref="AB62" si="38">IFERROR(Y62/S62,0)</f>
        <v>0.88426853707414832</v>
      </c>
    </row>
    <row r="63" spans="1:28" ht="24" customHeight="1" thickBot="1" x14ac:dyDescent="0.25">
      <c r="A63" s="10"/>
      <c r="B63" s="124">
        <v>10</v>
      </c>
      <c r="C63" s="125"/>
      <c r="D63" s="125"/>
      <c r="E63" s="125"/>
      <c r="F63" s="125"/>
      <c r="G63" s="125"/>
      <c r="H63" s="125"/>
      <c r="I63" s="125"/>
      <c r="J63" s="125"/>
      <c r="K63" s="125"/>
      <c r="L63" s="126" t="s">
        <v>6</v>
      </c>
      <c r="M63" s="127"/>
      <c r="N63" s="127"/>
      <c r="O63" s="127"/>
      <c r="P63" s="73"/>
      <c r="Q63" s="93">
        <f>Q11+Q19+Q25+Q33+Q50+Q54+Q59+Q30+Q15</f>
        <v>488663766.70999992</v>
      </c>
      <c r="R63" s="93">
        <f>R11+R19+R25+R33+R50+R54+R59+R30+R15</f>
        <v>0</v>
      </c>
      <c r="S63" s="93">
        <f>S11+S19+S25+S33+S50+S54+S59+S30+S15</f>
        <v>116486205.86</v>
      </c>
      <c r="T63" s="74"/>
      <c r="U63" s="63">
        <f t="shared" si="0"/>
        <v>0.23837700643176465</v>
      </c>
      <c r="V63" s="74"/>
      <c r="W63" s="93">
        <f>W11+W19+W25+W33+W50+W54+W59+W30+W15</f>
        <v>587998091.41000009</v>
      </c>
      <c r="X63" s="93">
        <f>X11+X19+X25+X33+X50+X54+X59+X30+X15</f>
        <v>0</v>
      </c>
      <c r="Y63" s="93">
        <f>Y11+Y19+Y25+Y33+Y50+Y54+Y59+Y30+Y15</f>
        <v>116007183.39</v>
      </c>
      <c r="Z63" s="74"/>
      <c r="AA63" s="63">
        <f t="shared" si="1"/>
        <v>0.19729176860390582</v>
      </c>
      <c r="AB63" s="91">
        <f t="shared" si="2"/>
        <v>0.99588773223006577</v>
      </c>
    </row>
    <row r="64" spans="1:28" ht="12.75" customHeight="1" x14ac:dyDescent="0.2">
      <c r="A64" s="17"/>
      <c r="B64" s="123">
        <v>3</v>
      </c>
      <c r="C64" s="123"/>
      <c r="D64" s="123"/>
      <c r="E64" s="123"/>
      <c r="F64" s="123"/>
      <c r="G64" s="123"/>
      <c r="H64" s="123"/>
      <c r="I64" s="123"/>
      <c r="J64" s="123"/>
      <c r="K64" s="123"/>
      <c r="L64" s="19"/>
      <c r="M64" s="19"/>
      <c r="N64" s="19"/>
      <c r="O64" s="19"/>
      <c r="P64" s="18"/>
      <c r="Q64" s="20"/>
      <c r="R64" s="21"/>
      <c r="S64" s="22"/>
      <c r="T64" s="22"/>
      <c r="U64" s="23"/>
      <c r="V64" s="22"/>
      <c r="W64" s="22"/>
      <c r="X64" s="22"/>
      <c r="Y64" s="22"/>
      <c r="Z64" s="22"/>
      <c r="AA64" s="23"/>
      <c r="AB64" s="24"/>
    </row>
    <row r="65" spans="1:28" ht="38.25" customHeight="1" x14ac:dyDescent="0.2">
      <c r="B65" s="123" t="s">
        <v>7</v>
      </c>
      <c r="C65" s="123"/>
      <c r="D65" s="123"/>
      <c r="E65" s="123"/>
      <c r="F65" s="123"/>
      <c r="G65" s="123"/>
      <c r="H65" s="123"/>
      <c r="I65" s="123"/>
      <c r="J65" s="123"/>
      <c r="K65" s="123"/>
      <c r="L65" s="3" t="s">
        <v>4</v>
      </c>
      <c r="M65" s="3"/>
      <c r="N65" s="3"/>
      <c r="O65" s="3"/>
      <c r="P65" s="3"/>
      <c r="Q65" s="3"/>
      <c r="R65" s="2"/>
      <c r="S65" s="3"/>
      <c r="T65" s="2"/>
      <c r="U65" s="7" t="s">
        <v>3</v>
      </c>
      <c r="V65" s="7" t="s">
        <v>3</v>
      </c>
      <c r="W65" s="3"/>
      <c r="X65" s="2"/>
      <c r="Y65" s="3"/>
      <c r="Z65" s="3"/>
      <c r="AA65" s="2"/>
      <c r="AB65" s="2"/>
    </row>
    <row r="66" spans="1:28" ht="12.75" customHeight="1" x14ac:dyDescent="0.2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75"/>
      <c r="M66" s="3"/>
      <c r="N66" s="3"/>
      <c r="O66" s="3"/>
      <c r="P66" s="6"/>
      <c r="Q66" s="6"/>
      <c r="R66" s="5" t="s">
        <v>2</v>
      </c>
      <c r="S66" s="3"/>
      <c r="T66" s="2"/>
      <c r="U66" s="5" t="s">
        <v>1</v>
      </c>
      <c r="V66" s="4" t="s">
        <v>1</v>
      </c>
      <c r="W66" s="3"/>
      <c r="X66" s="2"/>
      <c r="Y66" s="3"/>
      <c r="Z66" s="3"/>
      <c r="AA66" s="2"/>
      <c r="AB66" s="2"/>
    </row>
    <row r="67" spans="1:28" ht="12.75" customHeight="1" x14ac:dyDescent="0.2">
      <c r="A67" s="1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2"/>
      <c r="AB67" s="2"/>
    </row>
    <row r="68" spans="1:28" ht="12.75" customHeight="1" x14ac:dyDescent="0.2">
      <c r="B68" s="3"/>
      <c r="C68" s="3"/>
      <c r="D68" s="3"/>
      <c r="E68" s="3"/>
      <c r="F68" s="3"/>
      <c r="G68" s="3"/>
      <c r="H68" s="3"/>
      <c r="I68" s="3"/>
      <c r="J68" s="3"/>
      <c r="K68" s="8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28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28" ht="12.75" customHeight="1" x14ac:dyDescent="0.2">
      <c r="A71" s="2" t="s">
        <v>0</v>
      </c>
      <c r="B71" s="2"/>
      <c r="C71" s="2"/>
      <c r="D71" s="2"/>
      <c r="E71" s="2"/>
      <c r="F71" s="2"/>
      <c r="G71" s="2"/>
      <c r="H71" s="2"/>
      <c r="I71" s="2"/>
      <c r="J71" s="2"/>
      <c r="K71" s="2"/>
      <c r="W71" s="82"/>
    </row>
  </sheetData>
  <mergeCells count="28">
    <mergeCell ref="L63:O63"/>
    <mergeCell ref="U8:U9"/>
    <mergeCell ref="W8:W9"/>
    <mergeCell ref="AB8:AB9"/>
    <mergeCell ref="L5:AB5"/>
    <mergeCell ref="O8:O9"/>
    <mergeCell ref="N8:N9"/>
    <mergeCell ref="AA8:AA9"/>
    <mergeCell ref="V8:V9"/>
    <mergeCell ref="Z8:Z9"/>
    <mergeCell ref="Y8:Y9"/>
    <mergeCell ref="S8:S9"/>
    <mergeCell ref="T8:T9"/>
    <mergeCell ref="Q8:Q9"/>
    <mergeCell ref="L8:L9"/>
    <mergeCell ref="M8:M9"/>
    <mergeCell ref="B65:K65"/>
    <mergeCell ref="B64:K64"/>
    <mergeCell ref="B63:K63"/>
    <mergeCell ref="B60:K60"/>
    <mergeCell ref="B40:K40"/>
    <mergeCell ref="B19:K19"/>
    <mergeCell ref="B12:K12"/>
    <mergeCell ref="B11:K11"/>
    <mergeCell ref="B36:K36"/>
    <mergeCell ref="B33:K33"/>
    <mergeCell ref="B24:K24"/>
    <mergeCell ref="B23:K23"/>
  </mergeCells>
  <pageMargins left="0.78740157480314965" right="0.39370078740157483" top="0.78740157480314965" bottom="0.39370078740157483" header="0.51181102362204722" footer="0.51181102362204722"/>
  <pageSetup paperSize="9" scale="92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мп</vt:lpstr>
      <vt:lpstr>мп!Заголовки_для_печати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2023-04-06T11:16:08Z</cp:lastPrinted>
  <dcterms:created xsi:type="dcterms:W3CDTF">2016-09-30T09:36:25Z</dcterms:created>
  <dcterms:modified xsi:type="dcterms:W3CDTF">2024-04-09T11:51:16Z</dcterms:modified>
</cp:coreProperties>
</file>