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0665" yWindow="-75" windowWidth="9660" windowHeight="8250"/>
  </bookViews>
  <sheets>
    <sheet name="мп" sheetId="2" r:id="rId1"/>
  </sheets>
  <definedNames>
    <definedName name="_xlnm.Print_Titles" localSheetId="0">мп!$8:$9</definedName>
  </definedNames>
  <calcPr calcId="124519" iterate="1"/>
</workbook>
</file>

<file path=xl/calcChain.xml><?xml version="1.0" encoding="utf-8"?>
<calcChain xmlns="http://schemas.openxmlformats.org/spreadsheetml/2006/main">
  <c r="X15" i="2"/>
  <c r="Y15"/>
  <c r="W15"/>
  <c r="X16"/>
  <c r="Y16"/>
  <c r="W16"/>
  <c r="AA18"/>
  <c r="AB18"/>
  <c r="X30" l="1"/>
  <c r="Y30"/>
  <c r="W30"/>
  <c r="R30"/>
  <c r="S30"/>
  <c r="Q30"/>
  <c r="Q29" s="1"/>
  <c r="U31"/>
  <c r="AB57" l="1"/>
  <c r="AA57"/>
  <c r="X54"/>
  <c r="Y54"/>
  <c r="W54"/>
  <c r="X45" l="1"/>
  <c r="Y45"/>
  <c r="AB47"/>
  <c r="AA47"/>
  <c r="W45"/>
  <c r="AA28" l="1"/>
  <c r="AA27"/>
  <c r="U27"/>
  <c r="X19"/>
  <c r="X49" l="1"/>
  <c r="R49"/>
  <c r="R16"/>
  <c r="S16"/>
  <c r="Q16"/>
  <c r="U18"/>
  <c r="X29" l="1"/>
  <c r="Y29"/>
  <c r="W29"/>
  <c r="S12" l="1"/>
  <c r="Q12"/>
  <c r="AB28"/>
  <c r="X20"/>
  <c r="Y20"/>
  <c r="Y19" s="1"/>
  <c r="W20"/>
  <c r="W19" s="1"/>
  <c r="R42" l="1"/>
  <c r="S42"/>
  <c r="Q42"/>
  <c r="U44"/>
  <c r="U61" l="1"/>
  <c r="AA61"/>
  <c r="AB61"/>
  <c r="R12" l="1"/>
  <c r="X42" l="1"/>
  <c r="Y42"/>
  <c r="W42"/>
  <c r="AB44"/>
  <c r="AA44"/>
  <c r="Q45"/>
  <c r="S45"/>
  <c r="AA45" l="1"/>
  <c r="AB45"/>
  <c r="Q20"/>
  <c r="Q19" s="1"/>
  <c r="S20"/>
  <c r="S19" s="1"/>
  <c r="U23"/>
  <c r="U26"/>
  <c r="U28"/>
  <c r="U21"/>
  <c r="Y12" l="1"/>
  <c r="W12"/>
  <c r="Y59"/>
  <c r="W59"/>
  <c r="S59"/>
  <c r="Q59"/>
  <c r="AB32" l="1"/>
  <c r="AA32"/>
  <c r="U32"/>
  <c r="R29"/>
  <c r="R62" s="1"/>
  <c r="S29"/>
  <c r="T30"/>
  <c r="T29" s="1"/>
  <c r="V30"/>
  <c r="V29" s="1"/>
  <c r="X62"/>
  <c r="Z30"/>
  <c r="AB30" s="1"/>
  <c r="Z29" l="1"/>
  <c r="AB29" s="1"/>
  <c r="AA30"/>
  <c r="AA29"/>
  <c r="U29"/>
  <c r="U30"/>
  <c r="AA17"/>
  <c r="AB17"/>
  <c r="U17" l="1"/>
  <c r="R59" l="1"/>
  <c r="Q58"/>
  <c r="S58"/>
  <c r="S54"/>
  <c r="Q54"/>
  <c r="Q53" s="1"/>
  <c r="S53"/>
  <c r="S50"/>
  <c r="S49" s="1"/>
  <c r="Q50"/>
  <c r="Q49" s="1"/>
  <c r="S38"/>
  <c r="Q38"/>
  <c r="S36"/>
  <c r="Q36"/>
  <c r="S34"/>
  <c r="Q34"/>
  <c r="S25"/>
  <c r="Q25"/>
  <c r="S24"/>
  <c r="Q24"/>
  <c r="S22"/>
  <c r="Q22"/>
  <c r="S15"/>
  <c r="Q15"/>
  <c r="U22" l="1"/>
  <c r="U24"/>
  <c r="U25"/>
  <c r="Q33"/>
  <c r="S33"/>
  <c r="AB60"/>
  <c r="AA60"/>
  <c r="U60"/>
  <c r="AB48"/>
  <c r="AA48"/>
  <c r="U48"/>
  <c r="AB46"/>
  <c r="AA46"/>
  <c r="U46"/>
  <c r="AB16"/>
  <c r="AA16" l="1"/>
  <c r="AA15"/>
  <c r="U15"/>
  <c r="U16"/>
  <c r="AB21"/>
  <c r="AA21"/>
  <c r="AB14"/>
  <c r="AA14"/>
  <c r="U14"/>
  <c r="AB13"/>
  <c r="AA13"/>
  <c r="U13"/>
  <c r="AB15" l="1"/>
  <c r="U56"/>
  <c r="U52"/>
  <c r="U51"/>
  <c r="U43"/>
  <c r="U41"/>
  <c r="U40"/>
  <c r="U39"/>
  <c r="U37"/>
  <c r="U35"/>
  <c r="AB26"/>
  <c r="AA26"/>
  <c r="AB56"/>
  <c r="AA56"/>
  <c r="AB52"/>
  <c r="AA52"/>
  <c r="AB51"/>
  <c r="AA51"/>
  <c r="AB43"/>
  <c r="AA43"/>
  <c r="AB41"/>
  <c r="AA41"/>
  <c r="AB40"/>
  <c r="AA40"/>
  <c r="AB39"/>
  <c r="AA39"/>
  <c r="AB37"/>
  <c r="AA37"/>
  <c r="AB35"/>
  <c r="AA35"/>
  <c r="AB23"/>
  <c r="AA23"/>
  <c r="W58" l="1"/>
  <c r="Y50"/>
  <c r="Y49" s="1"/>
  <c r="W50"/>
  <c r="W49" s="1"/>
  <c r="Y38"/>
  <c r="W38"/>
  <c r="Y36"/>
  <c r="W36"/>
  <c r="Y34"/>
  <c r="W34"/>
  <c r="Y25"/>
  <c r="W25"/>
  <c r="W24" s="1"/>
  <c r="Y33" l="1"/>
  <c r="W33"/>
  <c r="U38"/>
  <c r="U36"/>
  <c r="U34"/>
  <c r="Y24"/>
  <c r="AB25"/>
  <c r="AA25"/>
  <c r="AB34"/>
  <c r="AA34"/>
  <c r="AB36"/>
  <c r="AA36"/>
  <c r="AB38"/>
  <c r="AA38"/>
  <c r="U42"/>
  <c r="AB42"/>
  <c r="AA42"/>
  <c r="U50"/>
  <c r="AB50"/>
  <c r="AA50"/>
  <c r="U59"/>
  <c r="AB59"/>
  <c r="AA59"/>
  <c r="U49"/>
  <c r="U58"/>
  <c r="Y58"/>
  <c r="U20" l="1"/>
  <c r="AA24"/>
  <c r="AB24"/>
  <c r="U33"/>
  <c r="AB20"/>
  <c r="AA20"/>
  <c r="AA58"/>
  <c r="AB58"/>
  <c r="AB49"/>
  <c r="AA49"/>
  <c r="AA33"/>
  <c r="AB33"/>
  <c r="Y22"/>
  <c r="W22"/>
  <c r="AA22" l="1"/>
  <c r="Q11"/>
  <c r="Q62" s="1"/>
  <c r="W11"/>
  <c r="W53"/>
  <c r="W62" l="1"/>
  <c r="AB54"/>
  <c r="AA54"/>
  <c r="U53"/>
  <c r="U54"/>
  <c r="U19"/>
  <c r="AB12"/>
  <c r="AA12"/>
  <c r="S11"/>
  <c r="S62" s="1"/>
  <c r="U12"/>
  <c r="AB19"/>
  <c r="AB22"/>
  <c r="AA19"/>
  <c r="Y11"/>
  <c r="Y53"/>
  <c r="Y62" l="1"/>
  <c r="U11"/>
  <c r="U62"/>
  <c r="AA11"/>
  <c r="AB11"/>
  <c r="AA53"/>
  <c r="AB53"/>
  <c r="AB62" l="1"/>
  <c r="AA62"/>
</calcChain>
</file>

<file path=xl/sharedStrings.xml><?xml version="1.0" encoding="utf-8"?>
<sst xmlns="http://schemas.openxmlformats.org/spreadsheetml/2006/main" count="78" uniqueCount="72">
  <si>
    <t xml:space="preserve"> </t>
  </si>
  <si>
    <t>(расшифровка)</t>
  </si>
  <si>
    <t>(подпись)</t>
  </si>
  <si>
    <t>Емельянова С.Г.</t>
  </si>
  <si>
    <t>Начальник финансового управления</t>
  </si>
  <si>
    <t/>
  </si>
  <si>
    <t xml:space="preserve">Итого: </t>
  </si>
  <si>
    <t>5500000000</t>
  </si>
  <si>
    <t>Социальное обеспечение населения</t>
  </si>
  <si>
    <t>Социальная политика</t>
  </si>
  <si>
    <t>Молодежная политика и оздоровление детей</t>
  </si>
  <si>
    <t>5700000000</t>
  </si>
  <si>
    <t>Общее образование</t>
  </si>
  <si>
    <t>Образование</t>
  </si>
  <si>
    <t>5400000000</t>
  </si>
  <si>
    <t>Муниципальная программа "Развитие малого и среднего предпринимательства в Лысогорском районе"</t>
  </si>
  <si>
    <t>Другие вопросы в области национальной экономики</t>
  </si>
  <si>
    <t>Национальная экономика</t>
  </si>
  <si>
    <t>Другие общегосударственные вопросы</t>
  </si>
  <si>
    <t>Общегосударственные вопросы</t>
  </si>
  <si>
    <t>утв 2 квартал</t>
  </si>
  <si>
    <t>утв 1 квартал</t>
  </si>
  <si>
    <t>ТипБюджета</t>
  </si>
  <si>
    <t>Подраздел</t>
  </si>
  <si>
    <t>Раздел</t>
  </si>
  <si>
    <t>Наименование</t>
  </si>
  <si>
    <t xml:space="preserve">% исполнения к плану текущего долга </t>
  </si>
  <si>
    <t>Дорожное хозяйство(дорожные фонды)</t>
  </si>
  <si>
    <t>Жилищно-коммунальное хозяйство</t>
  </si>
  <si>
    <t>Коммунальное хозяйство</t>
  </si>
  <si>
    <t>Муниципальная программа "Приобретение коммунальной (специализированной) техники, машин для муниципальных нужд Лысогорского муниципального района на 2017 год"</t>
  </si>
  <si>
    <t>Дошкольное образование</t>
  </si>
  <si>
    <t>Дополнительное образование</t>
  </si>
  <si>
    <t xml:space="preserve">Культура и кинематография </t>
  </si>
  <si>
    <t>Культура</t>
  </si>
  <si>
    <t xml:space="preserve">Физическая культура и спорт </t>
  </si>
  <si>
    <t xml:space="preserve">Физическая культура </t>
  </si>
  <si>
    <t>Национальная безопасность и правоохранительная деятельность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</si>
  <si>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</si>
  <si>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Другие вопросы в области образования</t>
  </si>
  <si>
    <t>Муниципальная программа "Материально-техническое обеспечение работы муниципального казенного учреждения "ТеплоВодоРесурс" Лысогорского муниципального района"</t>
  </si>
  <si>
    <t>Подпрограмма " Развитие системы дошкольного образования" муниципальной программы «Развитие образования в Лысогорском районе Саратовской области на 2021 год и на плановый период 2022 и 2023 годы».</t>
  </si>
  <si>
    <t>Подпрограмма "Развитие системы общего и дополнительного образования" муниципальной программы «Развитие образования в Лысогорском районе Саратовской области на 2021 год и на плановый период 2022 и 2023 годы».</t>
  </si>
  <si>
    <t>Подпрограмма «Система образования в сфере культуры» муниципальной программы Лысогоркого района Саратовской области «Культура Лысогорского района 2021-2023 г."</t>
  </si>
  <si>
    <t>Муниципальная программа «Организация  отдыха, оздоровления и занятости детей и подростков учреждениями Лысогорского муниципального района на 2021-2023 г.г.»</t>
  </si>
  <si>
    <t>Подпрограмма «Работа для подростка 2021-2023г.г.»</t>
  </si>
  <si>
    <t>Муниципальная программа "Проведение комплексных кадастровых работ на территории Лысогорского муниципального района на 2022 год"</t>
  </si>
  <si>
    <t>Подпрограмма "Патриотическое воспитание молодежи Лысогорского муниципального района"</t>
  </si>
  <si>
    <t>Муниципальная  программа  «Капитальный ремонт, ремонт и содержание автомобильных дорог общего пользования местного значения  Лысогорского муниципального района на 2022 -2024годы»</t>
  </si>
  <si>
    <t>Муниципальная программа «Обеспечение и содержание муниципального учреждения « Централизованная бухгалтерия администрации Лысогорского муниципального района Саратовской области»  на 2022-2024 г.г.»</t>
  </si>
  <si>
    <t>Муниципальная программа «Обеспечение и содержание  муниципального учреждения «Административно-хозяйственное обслуживание» на 2022-2024 г.г.»</t>
  </si>
  <si>
    <t>Муниципальная программа «Обеспечение и содержание муниципального казенного учреждения «Единая  дежурно-диспетчерская  служба Лысогорского  муниципального района Саратовской области»  на 2022-2024 г.г.</t>
  </si>
  <si>
    <t>Подпрограмма "Развитие системы общего и дополнительного образования" муниципальной программы «Развитие образования в Лысогорском районе Саратовской области на 2021 год и на плановый период 2022 и 2024 годы».</t>
  </si>
  <si>
    <t>Подпрограмма «Поддержка одаренных детей Лысогорского района Саратовской области»муниципальной программы «Развитие образования в Лысогорском районе Саратовской области на 2021 год и на плановый период 2022 и 2024 годы."</t>
  </si>
  <si>
    <t>Муниципальная программа « Централизованная бухгалтерия отдела образования администрации Лысогорского муниципального района Саратовской области» на 2022-2024 г.г.</t>
  </si>
  <si>
    <t>Муниципальная программа «Обеспечение и содержание муниципального казенного учреждения «Эксплуатационно-методическая служба системы образования» на 2022-2024 годы»</t>
  </si>
  <si>
    <t>Подпрограмма «Библиотеки» муниципальной программы  Лысогоркого района Саратовской области «Культура Лысогорского района 2022-2024 г."</t>
  </si>
  <si>
    <t xml:space="preserve">Подпрограмма «Культурно-досуговые учреждения» муниципальной программы Лысогоркого района Саратовской области «Культура Лысогорского района 2022-2024 г." </t>
  </si>
  <si>
    <t>Муниципальная программа «Обеспечение жильем молодых семей».</t>
  </si>
  <si>
    <t>Муниципальная программа  "Развитие физической культуры, спорта и молодежной политики Лысогорского муниципального района на 2022 - 2024 годы"</t>
  </si>
  <si>
    <t>% исполнения к исполнению 2022года</t>
  </si>
  <si>
    <t>Муниципальная программа "По предупреждению и ликвидации чрезвычайных ситуаций на территории Лысогорского муниципального района 2022-2024 годы"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</si>
  <si>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</si>
  <si>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 xml:space="preserve">Подпрограмма «Развитие системы общего и дополнительного образования» </t>
  </si>
  <si>
    <t xml:space="preserve">Основное мероприятие «Организация предоставления питания отдельным категориям обучающихся в муниципальных образовательных организациях»  </t>
  </si>
  <si>
    <t>Сведения по исполнению муниципальных  программ по Лысогорскому району на 30 сентября 2023 года</t>
  </si>
  <si>
    <t>Утвержденные бюджетные назначения на 30 сентября 2022 года</t>
  </si>
  <si>
    <t>Кассовое исполнение на 30 сентября 2022 года</t>
  </si>
  <si>
    <t>% исполнения на 30 сентября 2022 года</t>
  </si>
  <si>
    <t>Утвержденные бюджетные назначения на 30 сентября 2023 года</t>
  </si>
  <si>
    <t>Кассовое исполнение на 30 сентября 2023 года</t>
  </si>
  <si>
    <t>Муниципальная программа " Энергосбережение и повышение энергетической эффективности Лысогорского муниципального района на 2022 год."</t>
  </si>
</sst>
</file>

<file path=xl/styles.xml><?xml version="1.0" encoding="utf-8"?>
<styleSheet xmlns="http://schemas.openxmlformats.org/spreadsheetml/2006/main">
  <numFmts count="7">
    <numFmt numFmtId="164" formatCode="#,##0.00;[Red]\-#,##0.00"/>
    <numFmt numFmtId="165" formatCode="#,##0.00;[Red]\-#,##0.00;0.00"/>
    <numFmt numFmtId="166" formatCode="000"/>
    <numFmt numFmtId="167" formatCode="0000000000"/>
    <numFmt numFmtId="168" formatCode="00"/>
    <numFmt numFmtId="169" formatCode="0000"/>
    <numFmt numFmtId="170" formatCode="0;;;@"/>
  </numFmts>
  <fonts count="13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/>
      <protection hidden="1"/>
    </xf>
    <xf numFmtId="0" fontId="2" fillId="0" borderId="1" xfId="1" applyNumberFormat="1" applyFont="1" applyFill="1" applyBorder="1" applyAlignment="1" applyProtection="1">
      <alignment horizontal="center" vertical="top"/>
      <protection hidden="1"/>
    </xf>
    <xf numFmtId="0" fontId="2" fillId="0" borderId="1" xfId="1" applyNumberFormat="1" applyFont="1" applyFill="1" applyBorder="1" applyAlignment="1" applyProtection="1">
      <alignment horizontal="centerContinuous"/>
      <protection hidden="1"/>
    </xf>
    <xf numFmtId="0" fontId="2" fillId="0" borderId="0" xfId="1" applyNumberFormat="1" applyFont="1" applyFill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alignment horizontal="left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3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2" xfId="1" applyNumberFormat="1" applyFont="1" applyFill="1" applyBorder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NumberFormat="1" applyFont="1" applyFill="1" applyBorder="1" applyAlignment="1" applyProtection="1">
      <alignment horizontal="right" wrapText="1"/>
      <protection hidden="1"/>
    </xf>
    <xf numFmtId="165" fontId="3" fillId="3" borderId="0" xfId="1" applyNumberFormat="1" applyFont="1" applyFill="1" applyBorder="1" applyAlignment="1" applyProtection="1">
      <protection hidden="1"/>
    </xf>
    <xf numFmtId="0" fontId="3" fillId="3" borderId="0" xfId="1" applyNumberFormat="1" applyFont="1" applyFill="1" applyBorder="1" applyAlignment="1" applyProtection="1">
      <protection hidden="1"/>
    </xf>
    <xf numFmtId="164" fontId="4" fillId="3" borderId="0" xfId="1" applyNumberFormat="1" applyFont="1" applyFill="1" applyBorder="1" applyAlignment="1" applyProtection="1">
      <protection hidden="1"/>
    </xf>
    <xf numFmtId="10" fontId="4" fillId="3" borderId="0" xfId="1" applyNumberFormat="1" applyFont="1" applyFill="1" applyBorder="1" applyAlignment="1" applyProtection="1">
      <protection hidden="1"/>
    </xf>
    <xf numFmtId="10" fontId="1" fillId="3" borderId="0" xfId="1" applyNumberFormat="1" applyFont="1" applyFill="1" applyBorder="1" applyAlignment="1" applyProtection="1">
      <protection hidden="1"/>
    </xf>
    <xf numFmtId="169" fontId="2" fillId="0" borderId="7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1" fillId="3" borderId="3" xfId="1" applyNumberFormat="1" applyFont="1" applyFill="1" applyBorder="1" applyAlignment="1" applyProtection="1">
      <protection hidden="1"/>
    </xf>
    <xf numFmtId="169" fontId="4" fillId="3" borderId="6" xfId="1" applyNumberFormat="1" applyFont="1" applyFill="1" applyBorder="1" applyAlignment="1" applyProtection="1">
      <protection hidden="1"/>
    </xf>
    <xf numFmtId="169" fontId="4" fillId="3" borderId="12" xfId="1" applyNumberFormat="1" applyFont="1" applyFill="1" applyBorder="1" applyAlignment="1" applyProtection="1">
      <protection hidden="1"/>
    </xf>
    <xf numFmtId="0" fontId="1" fillId="3" borderId="0" xfId="1" applyFill="1"/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0" fontId="6" fillId="0" borderId="0" xfId="1" applyNumberFormat="1" applyFont="1" applyFill="1" applyAlignment="1" applyProtection="1">
      <protection hidden="1"/>
    </xf>
    <xf numFmtId="0" fontId="6" fillId="0" borderId="0" xfId="1" applyFont="1" applyProtection="1">
      <protection hidden="1"/>
    </xf>
    <xf numFmtId="0" fontId="7" fillId="0" borderId="0" xfId="1" applyNumberFormat="1" applyFont="1" applyFill="1" applyAlignment="1" applyProtection="1">
      <alignment horizontal="centerContinuous" vertical="center"/>
      <protection hidden="1"/>
    </xf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alignment horizontal="centerContinuous"/>
      <protection hidden="1"/>
    </xf>
    <xf numFmtId="0" fontId="6" fillId="0" borderId="0" xfId="1" applyNumberFormat="1" applyFont="1" applyFill="1" applyBorder="1" applyAlignment="1" applyProtection="1"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0" fontId="10" fillId="3" borderId="5" xfId="1" applyNumberFormat="1" applyFont="1" applyFill="1" applyBorder="1" applyAlignment="1" applyProtection="1">
      <protection hidden="1"/>
    </xf>
    <xf numFmtId="10" fontId="10" fillId="3" borderId="14" xfId="1" applyNumberFormat="1" applyFont="1" applyFill="1" applyBorder="1" applyAlignment="1" applyProtection="1">
      <protection hidden="1"/>
    </xf>
    <xf numFmtId="165" fontId="10" fillId="3" borderId="5" xfId="1" applyNumberFormat="1" applyFont="1" applyFill="1" applyBorder="1" applyAlignment="1" applyProtection="1">
      <protection hidden="1"/>
    </xf>
    <xf numFmtId="168" fontId="10" fillId="3" borderId="5" xfId="1" applyNumberFormat="1" applyFont="1" applyFill="1" applyBorder="1" applyAlignment="1" applyProtection="1">
      <protection hidden="1"/>
    </xf>
    <xf numFmtId="167" fontId="10" fillId="3" borderId="5" xfId="1" applyNumberFormat="1" applyFont="1" applyFill="1" applyBorder="1" applyAlignment="1" applyProtection="1">
      <protection hidden="1"/>
    </xf>
    <xf numFmtId="0" fontId="10" fillId="3" borderId="5" xfId="1" applyNumberFormat="1" applyFont="1" applyFill="1" applyBorder="1" applyAlignment="1" applyProtection="1">
      <protection hidden="1"/>
    </xf>
    <xf numFmtId="166" fontId="10" fillId="3" borderId="10" xfId="1" applyNumberFormat="1" applyFont="1" applyFill="1" applyBorder="1" applyAlignment="1" applyProtection="1">
      <alignment wrapText="1"/>
      <protection hidden="1"/>
    </xf>
    <xf numFmtId="165" fontId="8" fillId="2" borderId="5" xfId="1" applyNumberFormat="1" applyFont="1" applyFill="1" applyBorder="1" applyAlignment="1" applyProtection="1">
      <protection hidden="1"/>
    </xf>
    <xf numFmtId="10" fontId="8" fillId="2" borderId="5" xfId="1" applyNumberFormat="1" applyFont="1" applyFill="1" applyBorder="1" applyAlignment="1" applyProtection="1">
      <protection hidden="1"/>
    </xf>
    <xf numFmtId="168" fontId="8" fillId="2" borderId="5" xfId="1" applyNumberFormat="1" applyFont="1" applyFill="1" applyBorder="1" applyAlignment="1" applyProtection="1">
      <protection hidden="1"/>
    </xf>
    <xf numFmtId="167" fontId="8" fillId="2" borderId="5" xfId="1" applyNumberFormat="1" applyFont="1" applyFill="1" applyBorder="1" applyAlignment="1" applyProtection="1">
      <protection hidden="1"/>
    </xf>
    <xf numFmtId="0" fontId="8" fillId="2" borderId="5" xfId="1" applyNumberFormat="1" applyFont="1" applyFill="1" applyBorder="1" applyAlignment="1" applyProtection="1">
      <protection hidden="1"/>
    </xf>
    <xf numFmtId="0" fontId="10" fillId="2" borderId="5" xfId="1" applyNumberFormat="1" applyFont="1" applyFill="1" applyBorder="1" applyAlignment="1" applyProtection="1">
      <protection hidden="1"/>
    </xf>
    <xf numFmtId="165" fontId="10" fillId="2" borderId="5" xfId="1" applyNumberFormat="1" applyFont="1" applyFill="1" applyBorder="1" applyAlignment="1" applyProtection="1">
      <protection hidden="1"/>
    </xf>
    <xf numFmtId="166" fontId="9" fillId="2" borderId="10" xfId="1" applyNumberFormat="1" applyFont="1" applyFill="1" applyBorder="1" applyAlignment="1" applyProtection="1">
      <alignment wrapText="1"/>
      <protection hidden="1"/>
    </xf>
    <xf numFmtId="10" fontId="10" fillId="2" borderId="14" xfId="1" applyNumberFormat="1" applyFont="1" applyFill="1" applyBorder="1" applyAlignment="1" applyProtection="1">
      <protection hidden="1"/>
    </xf>
    <xf numFmtId="167" fontId="9" fillId="2" borderId="5" xfId="1" applyNumberFormat="1" applyFont="1" applyFill="1" applyBorder="1" applyAlignment="1" applyProtection="1">
      <protection hidden="1"/>
    </xf>
    <xf numFmtId="0" fontId="9" fillId="2" borderId="5" xfId="1" applyNumberFormat="1" applyFont="1" applyFill="1" applyBorder="1" applyAlignment="1" applyProtection="1">
      <protection hidden="1"/>
    </xf>
    <xf numFmtId="10" fontId="8" fillId="3" borderId="4" xfId="1" applyNumberFormat="1" applyFont="1" applyFill="1" applyBorder="1" applyAlignment="1" applyProtection="1">
      <protection hidden="1"/>
    </xf>
    <xf numFmtId="168" fontId="8" fillId="4" borderId="5" xfId="1" applyNumberFormat="1" applyFont="1" applyFill="1" applyBorder="1" applyAlignment="1" applyProtection="1">
      <protection hidden="1"/>
    </xf>
    <xf numFmtId="167" fontId="8" fillId="4" borderId="5" xfId="1" applyNumberFormat="1" applyFont="1" applyFill="1" applyBorder="1" applyAlignment="1" applyProtection="1">
      <protection hidden="1"/>
    </xf>
    <xf numFmtId="0" fontId="10" fillId="4" borderId="5" xfId="1" applyNumberFormat="1" applyFont="1" applyFill="1" applyBorder="1" applyAlignment="1" applyProtection="1">
      <protection hidden="1"/>
    </xf>
    <xf numFmtId="165" fontId="8" fillId="4" borderId="5" xfId="1" applyNumberFormat="1" applyFont="1" applyFill="1" applyBorder="1" applyAlignment="1" applyProtection="1">
      <protection hidden="1"/>
    </xf>
    <xf numFmtId="165" fontId="10" fillId="4" borderId="5" xfId="1" applyNumberFormat="1" applyFont="1" applyFill="1" applyBorder="1" applyAlignment="1" applyProtection="1">
      <protection hidden="1"/>
    </xf>
    <xf numFmtId="10" fontId="8" fillId="4" borderId="5" xfId="1" applyNumberFormat="1" applyFont="1" applyFill="1" applyBorder="1" applyAlignment="1" applyProtection="1">
      <protection hidden="1"/>
    </xf>
    <xf numFmtId="0" fontId="8" fillId="4" borderId="5" xfId="1" applyNumberFormat="1" applyFont="1" applyFill="1" applyBorder="1" applyAlignment="1" applyProtection="1">
      <protection hidden="1"/>
    </xf>
    <xf numFmtId="166" fontId="9" fillId="4" borderId="10" xfId="1" applyNumberFormat="1" applyFont="1" applyFill="1" applyBorder="1" applyAlignment="1" applyProtection="1">
      <alignment wrapText="1"/>
      <protection hidden="1"/>
    </xf>
    <xf numFmtId="10" fontId="10" fillId="4" borderId="14" xfId="1" applyNumberFormat="1" applyFont="1" applyFill="1" applyBorder="1" applyAlignment="1" applyProtection="1">
      <protection hidden="1"/>
    </xf>
    <xf numFmtId="0" fontId="8" fillId="3" borderId="4" xfId="1" applyNumberFormat="1" applyFont="1" applyFill="1" applyBorder="1" applyAlignment="1" applyProtection="1">
      <protection hidden="1"/>
    </xf>
    <xf numFmtId="164" fontId="8" fillId="3" borderId="4" xfId="1" applyNumberFormat="1" applyFont="1" applyFill="1" applyBorder="1" applyAlignment="1" applyProtection="1">
      <protection hidden="1"/>
    </xf>
    <xf numFmtId="0" fontId="2" fillId="0" borderId="0" xfId="1" applyNumberFormat="1" applyFont="1" applyFill="1" applyBorder="1" applyAlignment="1" applyProtection="1">
      <protection hidden="1"/>
    </xf>
    <xf numFmtId="0" fontId="8" fillId="0" borderId="20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1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21" xfId="1" applyNumberFormat="1" applyFont="1" applyFill="1" applyBorder="1" applyAlignment="1" applyProtection="1">
      <alignment horizontal="center" vertical="center" wrapText="1"/>
      <protection hidden="1"/>
    </xf>
    <xf numFmtId="170" fontId="8" fillId="4" borderId="5" xfId="1" applyNumberFormat="1" applyFont="1" applyFill="1" applyBorder="1" applyAlignment="1" applyProtection="1">
      <protection hidden="1"/>
    </xf>
    <xf numFmtId="170" fontId="10" fillId="4" borderId="5" xfId="1" applyNumberFormat="1" applyFont="1" applyFill="1" applyBorder="1" applyAlignment="1" applyProtection="1">
      <protection hidden="1"/>
    </xf>
    <xf numFmtId="170" fontId="8" fillId="2" borderId="5" xfId="1" applyNumberFormat="1" applyFont="1" applyFill="1" applyBorder="1" applyAlignment="1" applyProtection="1">
      <protection hidden="1"/>
    </xf>
    <xf numFmtId="170" fontId="1" fillId="0" borderId="0" xfId="1" applyNumberFormat="1"/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4" fontId="8" fillId="4" borderId="5" xfId="1" applyNumberFormat="1" applyFont="1" applyFill="1" applyBorder="1" applyAlignment="1" applyProtection="1">
      <protection hidden="1"/>
    </xf>
    <xf numFmtId="4" fontId="10" fillId="4" borderId="5" xfId="1" applyNumberFormat="1" applyFont="1" applyFill="1" applyBorder="1" applyAlignment="1" applyProtection="1">
      <protection hidden="1"/>
    </xf>
    <xf numFmtId="4" fontId="8" fillId="2" borderId="5" xfId="1" applyNumberFormat="1" applyFont="1" applyFill="1" applyBorder="1" applyAlignment="1" applyProtection="1">
      <protection hidden="1"/>
    </xf>
    <xf numFmtId="4" fontId="10" fillId="2" borderId="5" xfId="1" applyNumberFormat="1" applyFont="1" applyFill="1" applyBorder="1" applyAlignment="1" applyProtection="1">
      <protection hidden="1"/>
    </xf>
    <xf numFmtId="10" fontId="8" fillId="3" borderId="18" xfId="1" applyNumberFormat="1" applyFont="1" applyFill="1" applyBorder="1" applyAlignment="1" applyProtection="1">
      <protection hidden="1"/>
    </xf>
    <xf numFmtId="10" fontId="8" fillId="2" borderId="14" xfId="1" applyNumberFormat="1" applyFont="1" applyFill="1" applyBorder="1" applyAlignment="1" applyProtection="1">
      <protection hidden="1"/>
    </xf>
    <xf numFmtId="4" fontId="8" fillId="3" borderId="4" xfId="1" applyNumberFormat="1" applyFont="1" applyFill="1" applyBorder="1" applyAlignment="1" applyProtection="1">
      <protection hidden="1"/>
    </xf>
    <xf numFmtId="168" fontId="12" fillId="3" borderId="5" xfId="1" applyNumberFormat="1" applyFont="1" applyFill="1" applyBorder="1" applyAlignment="1" applyProtection="1">
      <protection hidden="1"/>
    </xf>
    <xf numFmtId="167" fontId="12" fillId="3" borderId="5" xfId="1" applyNumberFormat="1" applyFont="1" applyFill="1" applyBorder="1" applyAlignment="1" applyProtection="1">
      <protection hidden="1"/>
    </xf>
    <xf numFmtId="0" fontId="12" fillId="3" borderId="5" xfId="1" applyNumberFormat="1" applyFont="1" applyFill="1" applyBorder="1" applyAlignment="1" applyProtection="1">
      <protection hidden="1"/>
    </xf>
    <xf numFmtId="165" fontId="12" fillId="3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8" fontId="10" fillId="4" borderId="5" xfId="1" applyNumberFormat="1" applyFont="1" applyFill="1" applyBorder="1" applyAlignment="1" applyProtection="1">
      <protection hidden="1"/>
    </xf>
    <xf numFmtId="167" fontId="10" fillId="4" borderId="5" xfId="1" applyNumberFormat="1" applyFont="1" applyFill="1" applyBorder="1" applyAlignment="1" applyProtection="1">
      <protection hidden="1"/>
    </xf>
    <xf numFmtId="167" fontId="10" fillId="2" borderId="5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6" fontId="10" fillId="0" borderId="10" xfId="1" applyNumberFormat="1" applyFont="1" applyFill="1" applyBorder="1" applyAlignment="1" applyProtection="1">
      <alignment wrapText="1"/>
      <protection hidden="1"/>
    </xf>
    <xf numFmtId="168" fontId="8" fillId="0" borderId="5" xfId="1" applyNumberFormat="1" applyFont="1" applyFill="1" applyBorder="1" applyAlignment="1" applyProtection="1">
      <protection hidden="1"/>
    </xf>
    <xf numFmtId="167" fontId="10" fillId="0" borderId="5" xfId="1" applyNumberFormat="1" applyFont="1" applyFill="1" applyBorder="1" applyAlignment="1" applyProtection="1">
      <protection hidden="1"/>
    </xf>
    <xf numFmtId="0" fontId="10" fillId="0" borderId="5" xfId="1" applyNumberFormat="1" applyFont="1" applyFill="1" applyBorder="1" applyAlignment="1" applyProtection="1">
      <protection hidden="1"/>
    </xf>
    <xf numFmtId="165" fontId="10" fillId="0" borderId="5" xfId="1" applyNumberFormat="1" applyFont="1" applyFill="1" applyBorder="1" applyAlignment="1" applyProtection="1">
      <protection hidden="1"/>
    </xf>
    <xf numFmtId="10" fontId="10" fillId="0" borderId="5" xfId="1" applyNumberFormat="1" applyFont="1" applyFill="1" applyBorder="1" applyAlignment="1" applyProtection="1">
      <protection hidden="1"/>
    </xf>
    <xf numFmtId="10" fontId="8" fillId="0" borderId="5" xfId="1" applyNumberFormat="1" applyFont="1" applyFill="1" applyBorder="1" applyAlignment="1" applyProtection="1">
      <protection hidden="1"/>
    </xf>
    <xf numFmtId="0" fontId="8" fillId="3" borderId="17" xfId="1" applyNumberFormat="1" applyFont="1" applyFill="1" applyBorder="1" applyAlignment="1" applyProtection="1">
      <alignment horizontal="right" wrapText="1"/>
      <protection hidden="1"/>
    </xf>
    <xf numFmtId="0" fontId="8" fillId="3" borderId="4" xfId="1" applyNumberFormat="1" applyFont="1" applyFill="1" applyBorder="1" applyAlignment="1" applyProtection="1">
      <alignment horizontal="right" wrapText="1"/>
      <protection hidden="1"/>
    </xf>
    <xf numFmtId="0" fontId="7" fillId="0" borderId="8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8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1" applyNumberFormat="1" applyFont="1" applyFill="1" applyAlignment="1" applyProtection="1">
      <alignment horizontal="center" vertical="center"/>
      <protection hidden="1"/>
    </xf>
    <xf numFmtId="0" fontId="7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7" xfId="1" applyNumberFormat="1" applyFont="1" applyFill="1" applyBorder="1" applyAlignment="1" applyProtection="1">
      <alignment horizontal="center" vertical="center" wrapText="1"/>
      <protection hidden="1"/>
    </xf>
    <xf numFmtId="169" fontId="2" fillId="0" borderId="0" xfId="1" applyNumberFormat="1" applyFont="1" applyFill="1" applyBorder="1" applyAlignment="1" applyProtection="1">
      <protection hidden="1"/>
    </xf>
    <xf numFmtId="169" fontId="4" fillId="0" borderId="19" xfId="1" applyNumberFormat="1" applyFont="1" applyFill="1" applyBorder="1" applyAlignment="1" applyProtection="1">
      <protection hidden="1"/>
    </xf>
    <xf numFmtId="169" fontId="4" fillId="0" borderId="1" xfId="1" applyNumberFormat="1" applyFont="1" applyFill="1" applyBorder="1" applyAlignment="1" applyProtection="1">
      <protection hidden="1"/>
    </xf>
    <xf numFmtId="169" fontId="2" fillId="0" borderId="6" xfId="1" applyNumberFormat="1" applyFont="1" applyFill="1" applyBorder="1" applyAlignment="1" applyProtection="1">
      <protection hidden="1"/>
    </xf>
    <xf numFmtId="169" fontId="2" fillId="0" borderId="12" xfId="1" applyNumberFormat="1" applyFont="1" applyFill="1" applyBorder="1" applyAlignment="1" applyProtection="1">
      <protection hidden="1"/>
    </xf>
    <xf numFmtId="169" fontId="4" fillId="0" borderId="6" xfId="1" applyNumberFormat="1" applyFont="1" applyFill="1" applyBorder="1" applyAlignment="1" applyProtection="1">
      <protection hidden="1"/>
    </xf>
    <xf numFmtId="169" fontId="4" fillId="0" borderId="12" xfId="1" applyNumberFormat="1" applyFont="1" applyFill="1" applyBorder="1" applyAlignment="1" applyProtection="1">
      <protection hidden="1"/>
    </xf>
    <xf numFmtId="169" fontId="4" fillId="0" borderId="9" xfId="1" applyNumberFormat="1" applyFont="1" applyFill="1" applyBorder="1" applyAlignment="1" applyProtection="1">
      <protection hidden="1"/>
    </xf>
    <xf numFmtId="169" fontId="4" fillId="0" borderId="13" xfId="1" applyNumberFormat="1" applyFont="1" applyFill="1" applyBorder="1" applyAlignment="1" applyProtection="1"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70"/>
  <sheetViews>
    <sheetView showGridLines="0" showZeros="0" tabSelected="1" workbookViewId="0">
      <pane xSplit="14" ySplit="9" topLeftCell="O54" activePane="bottomRight" state="frozen"/>
      <selection pane="topRight" activeCell="O1" sqref="O1"/>
      <selection pane="bottomLeft" activeCell="A10" sqref="A10"/>
      <selection pane="bottomRight" activeCell="L5" sqref="L5:AB5"/>
    </sheetView>
  </sheetViews>
  <sheetFormatPr defaultColWidth="9.140625" defaultRowHeight="12.75" outlineLevelRow="1"/>
  <cols>
    <col min="1" max="1" width="1.42578125" style="1" customWidth="1"/>
    <col min="2" max="11" width="0" style="1" hidden="1" customWidth="1"/>
    <col min="12" max="12" width="35.7109375" style="1" customWidth="1"/>
    <col min="13" max="13" width="5.7109375" style="1" customWidth="1"/>
    <col min="14" max="14" width="6.28515625" style="1" customWidth="1"/>
    <col min="15" max="15" width="0.85546875" style="1" customWidth="1"/>
    <col min="16" max="16" width="0" style="1" hidden="1" customWidth="1"/>
    <col min="17" max="17" width="13.28515625" style="1" customWidth="1"/>
    <col min="18" max="18" width="0" style="1" hidden="1" customWidth="1"/>
    <col min="19" max="19" width="13.28515625" style="1" customWidth="1"/>
    <col min="20" max="20" width="0" style="1" hidden="1" customWidth="1"/>
    <col min="21" max="21" width="12.85546875" style="1" customWidth="1"/>
    <col min="22" max="22" width="0" style="1" hidden="1" customWidth="1"/>
    <col min="23" max="23" width="14.28515625" style="1" customWidth="1"/>
    <col min="24" max="24" width="0" style="1" hidden="1" customWidth="1"/>
    <col min="25" max="25" width="14.85546875" style="1" customWidth="1"/>
    <col min="26" max="26" width="0" style="1" hidden="1" customWidth="1"/>
    <col min="27" max="28" width="12.85546875" style="1" customWidth="1"/>
    <col min="29" max="253" width="9.140625" style="1" customWidth="1"/>
    <col min="254" max="16384" width="9.140625" style="1"/>
  </cols>
  <sheetData>
    <row r="1" spans="1:28" ht="12.75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 t="s">
        <v>5</v>
      </c>
      <c r="X1" s="37"/>
      <c r="Y1" s="37"/>
      <c r="Z1" s="37"/>
      <c r="AA1" s="38"/>
      <c r="AB1" s="38"/>
    </row>
    <row r="2" spans="1:28" ht="12.75" customHeight="1">
      <c r="A2" s="2"/>
      <c r="B2" s="9"/>
      <c r="C2" s="9"/>
      <c r="D2" s="9"/>
      <c r="E2" s="9"/>
      <c r="F2" s="9"/>
      <c r="G2" s="9"/>
      <c r="H2" s="9"/>
      <c r="I2" s="9"/>
      <c r="J2" s="9"/>
      <c r="K2" s="9"/>
      <c r="L2" s="37"/>
      <c r="M2" s="37"/>
      <c r="N2" s="37"/>
      <c r="O2" s="37"/>
      <c r="P2" s="37"/>
      <c r="Q2" s="37"/>
      <c r="R2" s="37"/>
      <c r="S2" s="37"/>
      <c r="T2" s="37"/>
      <c r="U2" s="38"/>
      <c r="V2" s="37"/>
      <c r="W2" s="37" t="s">
        <v>5</v>
      </c>
      <c r="X2" s="38"/>
      <c r="Y2" s="38"/>
      <c r="Z2" s="38"/>
      <c r="AA2" s="38"/>
      <c r="AB2" s="38"/>
    </row>
    <row r="3" spans="1:28" ht="1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39"/>
      <c r="M3" s="39"/>
      <c r="N3" s="39"/>
      <c r="O3" s="39"/>
      <c r="P3" s="39"/>
      <c r="Q3" s="39"/>
      <c r="R3" s="39"/>
      <c r="S3" s="39"/>
      <c r="T3" s="39"/>
      <c r="U3" s="40"/>
      <c r="V3" s="39"/>
      <c r="W3" s="39"/>
      <c r="X3" s="39"/>
      <c r="Y3" s="40"/>
      <c r="Z3" s="37"/>
      <c r="AA3" s="38"/>
      <c r="AB3" s="38"/>
    </row>
    <row r="4" spans="1:28" ht="15" customHeight="1">
      <c r="A4" s="16"/>
      <c r="B4" s="15"/>
      <c r="C4" s="15"/>
      <c r="D4" s="15"/>
      <c r="E4" s="15"/>
      <c r="F4" s="15"/>
      <c r="G4" s="15"/>
      <c r="H4" s="15"/>
      <c r="I4" s="15"/>
      <c r="J4" s="15"/>
      <c r="K4" s="15"/>
      <c r="L4" s="39"/>
      <c r="M4" s="39"/>
      <c r="N4" s="39"/>
      <c r="O4" s="39"/>
      <c r="P4" s="39"/>
      <c r="Q4" s="39"/>
      <c r="R4" s="39"/>
      <c r="S4" s="39"/>
      <c r="T4" s="39"/>
      <c r="U4" s="40"/>
      <c r="V4" s="39"/>
      <c r="W4" s="39"/>
      <c r="X4" s="39"/>
      <c r="Y4" s="40"/>
      <c r="Z4" s="37"/>
      <c r="AA4" s="38"/>
      <c r="AB4" s="38"/>
    </row>
    <row r="5" spans="1:28" ht="12.7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0" t="s">
        <v>65</v>
      </c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30"/>
      <c r="Z5" s="130"/>
      <c r="AA5" s="130"/>
      <c r="AB5" s="130"/>
    </row>
    <row r="6" spans="1:28" ht="12.7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38"/>
      <c r="AA6" s="38"/>
      <c r="AB6" s="38"/>
    </row>
    <row r="7" spans="1:28" ht="15" customHeight="1" thickBot="1">
      <c r="A7" s="13"/>
      <c r="B7" s="13"/>
      <c r="C7" s="13"/>
      <c r="D7" s="13"/>
      <c r="E7" s="13"/>
      <c r="F7" s="13"/>
      <c r="G7" s="13"/>
      <c r="H7" s="13"/>
      <c r="I7" s="13"/>
      <c r="J7" s="13"/>
      <c r="K7" s="12"/>
      <c r="L7" s="41"/>
      <c r="M7" s="41"/>
      <c r="N7" s="41"/>
      <c r="O7" s="41"/>
      <c r="P7" s="40"/>
      <c r="Q7" s="41"/>
      <c r="R7" s="41"/>
      <c r="S7" s="41"/>
      <c r="T7" s="41"/>
      <c r="U7" s="42"/>
      <c r="V7" s="41"/>
      <c r="W7" s="41"/>
      <c r="X7" s="41"/>
      <c r="Y7" s="42"/>
      <c r="Z7" s="42"/>
      <c r="AA7" s="38"/>
      <c r="AB7" s="38"/>
    </row>
    <row r="8" spans="1:28" ht="17.25" customHeight="1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31" t="s">
        <v>25</v>
      </c>
      <c r="M8" s="126" t="s">
        <v>24</v>
      </c>
      <c r="N8" s="126" t="s">
        <v>23</v>
      </c>
      <c r="O8" s="126"/>
      <c r="P8" s="43" t="s">
        <v>22</v>
      </c>
      <c r="Q8" s="126" t="s">
        <v>66</v>
      </c>
      <c r="R8" s="43"/>
      <c r="S8" s="126" t="s">
        <v>67</v>
      </c>
      <c r="T8" s="126" t="s">
        <v>21</v>
      </c>
      <c r="U8" s="126" t="s">
        <v>68</v>
      </c>
      <c r="V8" s="126" t="s">
        <v>20</v>
      </c>
      <c r="W8" s="126" t="s">
        <v>69</v>
      </c>
      <c r="X8" s="43"/>
      <c r="Y8" s="126" t="s">
        <v>70</v>
      </c>
      <c r="Z8" s="126" t="s">
        <v>21</v>
      </c>
      <c r="AA8" s="126" t="s">
        <v>26</v>
      </c>
      <c r="AB8" s="128" t="s">
        <v>60</v>
      </c>
    </row>
    <row r="9" spans="1:28" ht="57" customHeight="1" thickBot="1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32"/>
      <c r="M9" s="127"/>
      <c r="N9" s="127"/>
      <c r="O9" s="127"/>
      <c r="P9" s="44"/>
      <c r="Q9" s="127"/>
      <c r="R9" s="44"/>
      <c r="S9" s="127"/>
      <c r="T9" s="127"/>
      <c r="U9" s="127"/>
      <c r="V9" s="127"/>
      <c r="W9" s="127"/>
      <c r="X9" s="44"/>
      <c r="Y9" s="127"/>
      <c r="Z9" s="127"/>
      <c r="AA9" s="127"/>
      <c r="AB9" s="129"/>
    </row>
    <row r="10" spans="1:28" ht="15.75" customHeight="1" thickBot="1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76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8"/>
    </row>
    <row r="11" spans="1:28" ht="26.25" customHeight="1">
      <c r="A11" s="10"/>
      <c r="B11" s="140">
        <v>1</v>
      </c>
      <c r="C11" s="141"/>
      <c r="D11" s="141"/>
      <c r="E11" s="141"/>
      <c r="F11" s="141"/>
      <c r="G11" s="141"/>
      <c r="H11" s="141"/>
      <c r="I11" s="141"/>
      <c r="J11" s="141"/>
      <c r="K11" s="141"/>
      <c r="L11" s="71" t="s">
        <v>19</v>
      </c>
      <c r="M11" s="64">
        <v>1</v>
      </c>
      <c r="N11" s="64">
        <v>0</v>
      </c>
      <c r="O11" s="65">
        <v>0</v>
      </c>
      <c r="P11" s="66"/>
      <c r="Q11" s="87">
        <f>Q12</f>
        <v>14945710.59</v>
      </c>
      <c r="R11" s="88"/>
      <c r="S11" s="87">
        <f>S12</f>
        <v>12462532.040000001</v>
      </c>
      <c r="T11" s="88"/>
      <c r="U11" s="87">
        <f t="shared" ref="U11:U62" si="0">IFERROR(S11/Q11,0)</f>
        <v>0.83385343004959134</v>
      </c>
      <c r="V11" s="80"/>
      <c r="W11" s="87">
        <f>W12</f>
        <v>23916801.350000001</v>
      </c>
      <c r="X11" s="88"/>
      <c r="Y11" s="87">
        <f>Y12</f>
        <v>15568050.609999999</v>
      </c>
      <c r="Z11" s="68"/>
      <c r="AA11" s="69">
        <f t="shared" ref="AA11:AB62" si="1">IFERROR(Y11/W11,0)</f>
        <v>0.65092527977199588</v>
      </c>
      <c r="AB11" s="72">
        <f t="shared" ref="AB11:AB62" si="2">IFERROR(Y11/S11,0)</f>
        <v>1.2491884121166117</v>
      </c>
    </row>
    <row r="12" spans="1:28" ht="28.5" customHeight="1">
      <c r="A12" s="10"/>
      <c r="B12" s="136">
        <v>13</v>
      </c>
      <c r="C12" s="137"/>
      <c r="D12" s="137"/>
      <c r="E12" s="137"/>
      <c r="F12" s="137"/>
      <c r="G12" s="137"/>
      <c r="H12" s="137"/>
      <c r="I12" s="137"/>
      <c r="J12" s="137"/>
      <c r="K12" s="137"/>
      <c r="L12" s="59" t="s">
        <v>18</v>
      </c>
      <c r="M12" s="54">
        <v>1</v>
      </c>
      <c r="N12" s="54">
        <v>13</v>
      </c>
      <c r="O12" s="55">
        <v>0</v>
      </c>
      <c r="P12" s="56"/>
      <c r="Q12" s="89">
        <f>Q13+Q14</f>
        <v>14945710.59</v>
      </c>
      <c r="R12" s="89" t="e">
        <f>R13+R14+#REF!</f>
        <v>#REF!</v>
      </c>
      <c r="S12" s="89">
        <f>S13+S14</f>
        <v>12462532.040000001</v>
      </c>
      <c r="T12" s="89"/>
      <c r="U12" s="89">
        <f t="shared" si="0"/>
        <v>0.83385343004959134</v>
      </c>
      <c r="V12" s="81"/>
      <c r="W12" s="89">
        <f>W13+W14</f>
        <v>23916801.350000001</v>
      </c>
      <c r="X12" s="89"/>
      <c r="Y12" s="89">
        <f>Y13+Y14</f>
        <v>15568050.609999999</v>
      </c>
      <c r="Z12" s="52"/>
      <c r="AA12" s="53">
        <f t="shared" si="1"/>
        <v>0.65092527977199588</v>
      </c>
      <c r="AB12" s="60">
        <f t="shared" si="2"/>
        <v>1.2491884121166117</v>
      </c>
    </row>
    <row r="13" spans="1:28" ht="53.25" customHeight="1">
      <c r="A13" s="10"/>
      <c r="B13" s="83"/>
      <c r="C13" s="84"/>
      <c r="D13" s="84"/>
      <c r="E13" s="84"/>
      <c r="F13" s="84"/>
      <c r="G13" s="84"/>
      <c r="H13" s="84"/>
      <c r="I13" s="84"/>
      <c r="J13" s="84"/>
      <c r="K13" s="84"/>
      <c r="L13" s="51" t="s">
        <v>50</v>
      </c>
      <c r="M13" s="48">
        <v>1</v>
      </c>
      <c r="N13" s="48">
        <v>13</v>
      </c>
      <c r="O13" s="49"/>
      <c r="P13" s="50"/>
      <c r="Q13" s="47">
        <v>11061829.619999999</v>
      </c>
      <c r="R13" s="47"/>
      <c r="S13" s="47">
        <v>8965776.2300000004</v>
      </c>
      <c r="T13" s="47"/>
      <c r="U13" s="45">
        <f t="shared" ref="U13:U14" si="3">IFERROR(S13/Q13,0)</f>
        <v>0.81051476455483507</v>
      </c>
      <c r="V13" s="47"/>
      <c r="W13" s="47">
        <v>18524264.48</v>
      </c>
      <c r="X13" s="47"/>
      <c r="Y13" s="47">
        <v>11295005.300000001</v>
      </c>
      <c r="Z13" s="47"/>
      <c r="AA13" s="45">
        <f t="shared" ref="AA13:AA14" si="4">IFERROR(Y13/W13,0)</f>
        <v>0.60974109456247627</v>
      </c>
      <c r="AB13" s="46">
        <f t="shared" ref="AB13:AB14" si="5">IFERROR(Y13/S13,0)</f>
        <v>1.2597911224023488</v>
      </c>
    </row>
    <row r="14" spans="1:28" ht="66" customHeight="1">
      <c r="A14" s="10"/>
      <c r="B14" s="83"/>
      <c r="C14" s="84"/>
      <c r="D14" s="84"/>
      <c r="E14" s="84"/>
      <c r="F14" s="84"/>
      <c r="G14" s="84"/>
      <c r="H14" s="84"/>
      <c r="I14" s="84"/>
      <c r="J14" s="84"/>
      <c r="K14" s="84"/>
      <c r="L14" s="51" t="s">
        <v>49</v>
      </c>
      <c r="M14" s="48">
        <v>1</v>
      </c>
      <c r="N14" s="48">
        <v>13</v>
      </c>
      <c r="O14" s="49"/>
      <c r="P14" s="50"/>
      <c r="Q14" s="47">
        <v>3883880.97</v>
      </c>
      <c r="R14" s="47"/>
      <c r="S14" s="47">
        <v>3496755.81</v>
      </c>
      <c r="T14" s="47"/>
      <c r="U14" s="45">
        <f t="shared" si="3"/>
        <v>0.90032517397153911</v>
      </c>
      <c r="V14" s="47"/>
      <c r="W14" s="47">
        <v>5392536.8700000001</v>
      </c>
      <c r="X14" s="47"/>
      <c r="Y14" s="47">
        <v>4273045.3099999996</v>
      </c>
      <c r="Z14" s="47"/>
      <c r="AA14" s="45">
        <f t="shared" si="4"/>
        <v>0.79239983202933562</v>
      </c>
      <c r="AB14" s="46">
        <f t="shared" si="5"/>
        <v>1.2220027769110933</v>
      </c>
    </row>
    <row r="15" spans="1:28" ht="24">
      <c r="A15" s="10"/>
      <c r="B15" s="85"/>
      <c r="C15" s="86"/>
      <c r="D15" s="86"/>
      <c r="E15" s="86"/>
      <c r="F15" s="86"/>
      <c r="G15" s="86"/>
      <c r="H15" s="86"/>
      <c r="I15" s="86"/>
      <c r="J15" s="86"/>
      <c r="K15" s="86"/>
      <c r="L15" s="71" t="s">
        <v>37</v>
      </c>
      <c r="M15" s="64">
        <v>3</v>
      </c>
      <c r="N15" s="64"/>
      <c r="O15" s="65"/>
      <c r="P15" s="66"/>
      <c r="Q15" s="87">
        <f>Q16</f>
        <v>1583985</v>
      </c>
      <c r="R15" s="88"/>
      <c r="S15" s="87">
        <f>S16</f>
        <v>1197098.17</v>
      </c>
      <c r="T15" s="68"/>
      <c r="U15" s="69">
        <f t="shared" ref="U15:U18" si="6">IFERROR(S15/Q15,0)</f>
        <v>0.75575095092440892</v>
      </c>
      <c r="V15" s="68"/>
      <c r="W15" s="87">
        <f>W16</f>
        <v>1941856.22</v>
      </c>
      <c r="X15" s="87">
        <f t="shared" ref="X15:Y15" si="7">X16</f>
        <v>0</v>
      </c>
      <c r="Y15" s="87">
        <f t="shared" si="7"/>
        <v>1296134.04</v>
      </c>
      <c r="Z15" s="68"/>
      <c r="AA15" s="69">
        <f t="shared" ref="AA15:AA18" si="8">IFERROR(Y15/W15,0)</f>
        <v>0.66747168335665963</v>
      </c>
      <c r="AB15" s="72">
        <f t="shared" ref="AB15:AB18" si="9">IFERROR(Y15/S15,0)</f>
        <v>1.0827299485388071</v>
      </c>
    </row>
    <row r="16" spans="1:28" ht="48">
      <c r="A16" s="10"/>
      <c r="B16" s="85"/>
      <c r="C16" s="86"/>
      <c r="D16" s="86"/>
      <c r="E16" s="86"/>
      <c r="F16" s="86"/>
      <c r="G16" s="86"/>
      <c r="H16" s="86"/>
      <c r="I16" s="86"/>
      <c r="J16" s="86"/>
      <c r="K16" s="86"/>
      <c r="L16" s="59" t="s">
        <v>38</v>
      </c>
      <c r="M16" s="54">
        <v>3</v>
      </c>
      <c r="N16" s="54">
        <v>9</v>
      </c>
      <c r="O16" s="55"/>
      <c r="P16" s="57"/>
      <c r="Q16" s="89">
        <f>Q17+Q18</f>
        <v>1583985</v>
      </c>
      <c r="R16" s="89">
        <f t="shared" ref="R16:S16" si="10">R17+R18</f>
        <v>0</v>
      </c>
      <c r="S16" s="89">
        <f t="shared" si="10"/>
        <v>1197098.17</v>
      </c>
      <c r="T16" s="58"/>
      <c r="U16" s="53">
        <f t="shared" si="6"/>
        <v>0.75575095092440892</v>
      </c>
      <c r="V16" s="58"/>
      <c r="W16" s="89">
        <f>W17+W18</f>
        <v>1941856.22</v>
      </c>
      <c r="X16" s="89">
        <f t="shared" ref="X16:Y16" si="11">X17+X18</f>
        <v>0</v>
      </c>
      <c r="Y16" s="89">
        <f t="shared" si="11"/>
        <v>1296134.04</v>
      </c>
      <c r="Z16" s="58"/>
      <c r="AA16" s="53">
        <f t="shared" si="8"/>
        <v>0.66747168335665963</v>
      </c>
      <c r="AB16" s="60">
        <f t="shared" si="9"/>
        <v>1.0827299485388071</v>
      </c>
    </row>
    <row r="17" spans="1:28" ht="62.25" customHeight="1">
      <c r="A17" s="10"/>
      <c r="B17" s="98"/>
      <c r="C17" s="99"/>
      <c r="D17" s="99"/>
      <c r="E17" s="99"/>
      <c r="F17" s="99"/>
      <c r="G17" s="99"/>
      <c r="H17" s="99"/>
      <c r="I17" s="99"/>
      <c r="J17" s="99"/>
      <c r="K17" s="99"/>
      <c r="L17" s="51" t="s">
        <v>51</v>
      </c>
      <c r="M17" s="48">
        <v>3</v>
      </c>
      <c r="N17" s="48">
        <v>9</v>
      </c>
      <c r="O17" s="49"/>
      <c r="P17" s="50"/>
      <c r="Q17" s="47">
        <v>1333985</v>
      </c>
      <c r="R17" s="47"/>
      <c r="S17" s="47">
        <v>1197098.17</v>
      </c>
      <c r="T17" s="47"/>
      <c r="U17" s="45">
        <f t="shared" si="6"/>
        <v>0.89738503056631069</v>
      </c>
      <c r="V17" s="47"/>
      <c r="W17" s="47">
        <v>1916009</v>
      </c>
      <c r="X17" s="47"/>
      <c r="Y17" s="47">
        <v>1270286.82</v>
      </c>
      <c r="Z17" s="47"/>
      <c r="AA17" s="45">
        <f t="shared" si="8"/>
        <v>0.66298583148617785</v>
      </c>
      <c r="AB17" s="46">
        <f t="shared" si="9"/>
        <v>1.0611383860022108</v>
      </c>
    </row>
    <row r="18" spans="1:28" ht="62.25" customHeight="1">
      <c r="A18" s="10"/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51" t="s">
        <v>61</v>
      </c>
      <c r="M18" s="48">
        <v>3</v>
      </c>
      <c r="N18" s="48">
        <v>10</v>
      </c>
      <c r="O18" s="49"/>
      <c r="P18" s="50"/>
      <c r="Q18" s="47">
        <v>250000</v>
      </c>
      <c r="R18" s="47"/>
      <c r="S18" s="47">
        <v>0</v>
      </c>
      <c r="T18" s="47"/>
      <c r="U18" s="45">
        <f t="shared" si="6"/>
        <v>0</v>
      </c>
      <c r="V18" s="47"/>
      <c r="W18" s="47">
        <v>25847.22</v>
      </c>
      <c r="X18" s="47"/>
      <c r="Y18" s="47">
        <v>25847.22</v>
      </c>
      <c r="Z18" s="47"/>
      <c r="AA18" s="45">
        <f t="shared" si="8"/>
        <v>1</v>
      </c>
      <c r="AB18" s="46">
        <f t="shared" si="9"/>
        <v>0</v>
      </c>
    </row>
    <row r="19" spans="1:28" ht="21" customHeight="1">
      <c r="A19" s="10"/>
      <c r="B19" s="138">
        <v>4</v>
      </c>
      <c r="C19" s="139"/>
      <c r="D19" s="139"/>
      <c r="E19" s="139"/>
      <c r="F19" s="139"/>
      <c r="G19" s="139"/>
      <c r="H19" s="139"/>
      <c r="I19" s="139"/>
      <c r="J19" s="139"/>
      <c r="K19" s="139"/>
      <c r="L19" s="71" t="s">
        <v>17</v>
      </c>
      <c r="M19" s="64">
        <v>4</v>
      </c>
      <c r="N19" s="64">
        <v>0</v>
      </c>
      <c r="O19" s="65">
        <v>0</v>
      </c>
      <c r="P19" s="66"/>
      <c r="Q19" s="87">
        <f>Q20</f>
        <v>13463186.560000001</v>
      </c>
      <c r="R19" s="88"/>
      <c r="S19" s="87">
        <f>S20</f>
        <v>4740007</v>
      </c>
      <c r="T19" s="68"/>
      <c r="U19" s="69">
        <f t="shared" si="0"/>
        <v>0.35207170151551404</v>
      </c>
      <c r="V19" s="68"/>
      <c r="W19" s="87">
        <f>W27+W20</f>
        <v>14377514.24</v>
      </c>
      <c r="X19" s="87">
        <f t="shared" ref="X19:Y19" si="12">X27+X20</f>
        <v>0</v>
      </c>
      <c r="Y19" s="87">
        <f t="shared" si="12"/>
        <v>5418094.7400000002</v>
      </c>
      <c r="Z19" s="68"/>
      <c r="AA19" s="69">
        <f t="shared" si="1"/>
        <v>0.37684502686328064</v>
      </c>
      <c r="AB19" s="72">
        <f t="shared" si="2"/>
        <v>1.1430562739675278</v>
      </c>
    </row>
    <row r="20" spans="1:28" s="32" customFormat="1" ht="20.25" customHeight="1">
      <c r="A20" s="29"/>
      <c r="B20" s="30"/>
      <c r="C20" s="31"/>
      <c r="D20" s="31"/>
      <c r="E20" s="31"/>
      <c r="F20" s="31"/>
      <c r="G20" s="31"/>
      <c r="H20" s="31"/>
      <c r="I20" s="31"/>
      <c r="J20" s="31"/>
      <c r="K20" s="31"/>
      <c r="L20" s="59" t="s">
        <v>27</v>
      </c>
      <c r="M20" s="54">
        <v>4</v>
      </c>
      <c r="N20" s="54">
        <v>9</v>
      </c>
      <c r="O20" s="55"/>
      <c r="P20" s="57"/>
      <c r="Q20" s="89">
        <f>Q21+Q28</f>
        <v>13463186.560000001</v>
      </c>
      <c r="R20" s="90"/>
      <c r="S20" s="89">
        <f>S21+S28</f>
        <v>4740007</v>
      </c>
      <c r="T20" s="58"/>
      <c r="U20" s="53">
        <f t="shared" si="0"/>
        <v>0.35207170151551404</v>
      </c>
      <c r="V20" s="58"/>
      <c r="W20" s="89">
        <f>W21+W28</f>
        <v>9273514.2400000002</v>
      </c>
      <c r="X20" s="89">
        <f t="shared" ref="X20:Y20" si="13">X21+X28</f>
        <v>0</v>
      </c>
      <c r="Y20" s="89">
        <f t="shared" si="13"/>
        <v>2918836</v>
      </c>
      <c r="Z20" s="58"/>
      <c r="AA20" s="53">
        <f t="shared" si="1"/>
        <v>0.31474971887248648</v>
      </c>
      <c r="AB20" s="60">
        <f t="shared" si="2"/>
        <v>0.61578727626351604</v>
      </c>
    </row>
    <row r="21" spans="1:28" s="32" customFormat="1" ht="63.75" customHeight="1">
      <c r="A21" s="29"/>
      <c r="B21" s="30"/>
      <c r="C21" s="31"/>
      <c r="D21" s="31"/>
      <c r="E21" s="31"/>
      <c r="F21" s="31"/>
      <c r="G21" s="31"/>
      <c r="H21" s="31"/>
      <c r="I21" s="31"/>
      <c r="J21" s="31"/>
      <c r="K21" s="31"/>
      <c r="L21" s="51" t="s">
        <v>48</v>
      </c>
      <c r="M21" s="48">
        <v>4</v>
      </c>
      <c r="N21" s="48">
        <v>9</v>
      </c>
      <c r="O21" s="49"/>
      <c r="P21" s="50"/>
      <c r="Q21" s="47">
        <v>11887186.560000001</v>
      </c>
      <c r="R21" s="47"/>
      <c r="S21" s="47">
        <v>4740007</v>
      </c>
      <c r="T21" s="47"/>
      <c r="U21" s="53">
        <f t="shared" si="0"/>
        <v>0.39874927309965597</v>
      </c>
      <c r="V21" s="47"/>
      <c r="W21" s="47">
        <v>9273514.2400000002</v>
      </c>
      <c r="X21" s="47"/>
      <c r="Y21" s="47">
        <v>2918836</v>
      </c>
      <c r="Z21" s="47"/>
      <c r="AA21" s="45">
        <f t="shared" ref="AA21" si="14">IFERROR(Y21/W21,0)</f>
        <v>0.31474971887248648</v>
      </c>
      <c r="AB21" s="46">
        <f t="shared" ref="AB21" si="15">IFERROR(Y21/S21,0)</f>
        <v>0.61578727626351604</v>
      </c>
    </row>
    <row r="22" spans="1:28" ht="35.25" hidden="1" customHeight="1" outlineLevel="1">
      <c r="A22" s="10"/>
      <c r="B22" s="136">
        <v>12</v>
      </c>
      <c r="C22" s="137"/>
      <c r="D22" s="137"/>
      <c r="E22" s="137"/>
      <c r="F22" s="137"/>
      <c r="G22" s="137"/>
      <c r="H22" s="137"/>
      <c r="I22" s="137"/>
      <c r="J22" s="137"/>
      <c r="K22" s="137"/>
      <c r="L22" s="59" t="s">
        <v>16</v>
      </c>
      <c r="M22" s="54">
        <v>4</v>
      </c>
      <c r="N22" s="54">
        <v>12</v>
      </c>
      <c r="O22" s="55">
        <v>0</v>
      </c>
      <c r="P22" s="56"/>
      <c r="Q22" s="89">
        <f>Q23</f>
        <v>0</v>
      </c>
      <c r="R22" s="81"/>
      <c r="S22" s="81">
        <f>S23</f>
        <v>0</v>
      </c>
      <c r="T22" s="52"/>
      <c r="U22" s="53">
        <f t="shared" si="0"/>
        <v>0</v>
      </c>
      <c r="V22" s="52"/>
      <c r="W22" s="89">
        <f>W23</f>
        <v>0</v>
      </c>
      <c r="X22" s="81"/>
      <c r="Y22" s="81">
        <f>Y23</f>
        <v>0</v>
      </c>
      <c r="Z22" s="52"/>
      <c r="AA22" s="53">
        <f t="shared" si="1"/>
        <v>0</v>
      </c>
      <c r="AB22" s="60">
        <f t="shared" si="2"/>
        <v>0</v>
      </c>
    </row>
    <row r="23" spans="1:28" ht="47.25" hidden="1" customHeight="1" outlineLevel="1">
      <c r="A23" s="10"/>
      <c r="B23" s="136" t="s">
        <v>14</v>
      </c>
      <c r="C23" s="137"/>
      <c r="D23" s="137"/>
      <c r="E23" s="137"/>
      <c r="F23" s="137"/>
      <c r="G23" s="137"/>
      <c r="H23" s="137"/>
      <c r="I23" s="137"/>
      <c r="J23" s="137"/>
      <c r="K23" s="137"/>
      <c r="L23" s="51" t="s">
        <v>15</v>
      </c>
      <c r="M23" s="48">
        <v>4</v>
      </c>
      <c r="N23" s="48">
        <v>12</v>
      </c>
      <c r="O23" s="49"/>
      <c r="P23" s="50"/>
      <c r="Q23" s="47"/>
      <c r="R23" s="47"/>
      <c r="S23" s="47"/>
      <c r="T23" s="47"/>
      <c r="U23" s="53">
        <f t="shared" si="0"/>
        <v>0</v>
      </c>
      <c r="V23" s="47"/>
      <c r="W23" s="47"/>
      <c r="X23" s="47"/>
      <c r="Y23" s="47"/>
      <c r="Z23" s="47"/>
      <c r="AA23" s="45">
        <f t="shared" si="1"/>
        <v>0</v>
      </c>
      <c r="AB23" s="46">
        <f t="shared" si="2"/>
        <v>0</v>
      </c>
    </row>
    <row r="24" spans="1:28" ht="18.75" hidden="1" customHeight="1" outlineLevel="1">
      <c r="A24" s="10"/>
      <c r="B24" s="35"/>
      <c r="C24" s="36"/>
      <c r="D24" s="36"/>
      <c r="E24" s="36"/>
      <c r="F24" s="36"/>
      <c r="G24" s="36"/>
      <c r="H24" s="36"/>
      <c r="I24" s="36"/>
      <c r="J24" s="36"/>
      <c r="K24" s="36"/>
      <c r="L24" s="71" t="s">
        <v>28</v>
      </c>
      <c r="M24" s="64">
        <v>5</v>
      </c>
      <c r="N24" s="64"/>
      <c r="O24" s="65"/>
      <c r="P24" s="70"/>
      <c r="Q24" s="79">
        <f>Q25</f>
        <v>0</v>
      </c>
      <c r="R24" s="79"/>
      <c r="S24" s="79">
        <f>S25</f>
        <v>0</v>
      </c>
      <c r="T24" s="67"/>
      <c r="U24" s="53">
        <f t="shared" si="0"/>
        <v>0</v>
      </c>
      <c r="V24" s="67"/>
      <c r="W24" s="79">
        <f>W25</f>
        <v>0</v>
      </c>
      <c r="X24" s="79"/>
      <c r="Y24" s="79">
        <f>Y25</f>
        <v>0</v>
      </c>
      <c r="Z24" s="67"/>
      <c r="AA24" s="69">
        <f t="shared" si="1"/>
        <v>0</v>
      </c>
      <c r="AB24" s="72">
        <f t="shared" si="2"/>
        <v>0</v>
      </c>
    </row>
    <row r="25" spans="1:28" ht="17.25" hidden="1" customHeight="1" outlineLevel="1">
      <c r="A25" s="10"/>
      <c r="B25" s="35"/>
      <c r="C25" s="36"/>
      <c r="D25" s="36"/>
      <c r="E25" s="36"/>
      <c r="F25" s="36"/>
      <c r="G25" s="36"/>
      <c r="H25" s="36"/>
      <c r="I25" s="36"/>
      <c r="J25" s="36"/>
      <c r="K25" s="36"/>
      <c r="L25" s="59" t="s">
        <v>29</v>
      </c>
      <c r="M25" s="54">
        <v>5</v>
      </c>
      <c r="N25" s="54">
        <v>2</v>
      </c>
      <c r="O25" s="55"/>
      <c r="P25" s="56"/>
      <c r="Q25" s="81">
        <f>Q26</f>
        <v>0</v>
      </c>
      <c r="R25" s="81"/>
      <c r="S25" s="81">
        <f>S26</f>
        <v>0</v>
      </c>
      <c r="T25" s="52"/>
      <c r="U25" s="53">
        <f t="shared" si="0"/>
        <v>0</v>
      </c>
      <c r="V25" s="52"/>
      <c r="W25" s="81">
        <f>W26</f>
        <v>0</v>
      </c>
      <c r="X25" s="81"/>
      <c r="Y25" s="81">
        <f>Y26</f>
        <v>0</v>
      </c>
      <c r="Z25" s="52"/>
      <c r="AA25" s="53">
        <f t="shared" si="1"/>
        <v>0</v>
      </c>
      <c r="AB25" s="60">
        <f t="shared" si="2"/>
        <v>0</v>
      </c>
    </row>
    <row r="26" spans="1:28" ht="62.25" hidden="1" customHeight="1" outlineLevel="1">
      <c r="A26" s="10"/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51" t="s">
        <v>30</v>
      </c>
      <c r="M26" s="48">
        <v>5</v>
      </c>
      <c r="N26" s="48">
        <v>2</v>
      </c>
      <c r="O26" s="49"/>
      <c r="P26" s="50"/>
      <c r="Q26" s="47"/>
      <c r="R26" s="47"/>
      <c r="S26" s="47"/>
      <c r="T26" s="47"/>
      <c r="U26" s="53">
        <f t="shared" si="0"/>
        <v>0</v>
      </c>
      <c r="V26" s="47"/>
      <c r="W26" s="47"/>
      <c r="X26" s="47"/>
      <c r="Y26" s="47"/>
      <c r="Z26" s="47"/>
      <c r="AA26" s="45">
        <f t="shared" si="1"/>
        <v>0</v>
      </c>
      <c r="AB26" s="46">
        <f t="shared" si="2"/>
        <v>0</v>
      </c>
    </row>
    <row r="27" spans="1:28" ht="62.25" customHeight="1" outlineLevel="1">
      <c r="A27" s="10"/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51" t="s">
        <v>62</v>
      </c>
      <c r="M27" s="48">
        <v>4</v>
      </c>
      <c r="N27" s="48">
        <v>12</v>
      </c>
      <c r="O27" s="49"/>
      <c r="P27" s="50"/>
      <c r="Q27" s="47"/>
      <c r="R27" s="47"/>
      <c r="S27" s="47"/>
      <c r="T27" s="47"/>
      <c r="U27" s="53">
        <f t="shared" si="0"/>
        <v>0</v>
      </c>
      <c r="V27" s="47"/>
      <c r="W27" s="47">
        <v>5104000</v>
      </c>
      <c r="X27" s="47"/>
      <c r="Y27" s="47">
        <v>2499258.7400000002</v>
      </c>
      <c r="Z27" s="47"/>
      <c r="AA27" s="53">
        <f t="shared" si="1"/>
        <v>0.4896666810344828</v>
      </c>
      <c r="AB27" s="46"/>
    </row>
    <row r="28" spans="1:28" ht="55.5" customHeight="1" outlineLevel="1">
      <c r="A28" s="10"/>
      <c r="B28" s="105"/>
      <c r="C28" s="106"/>
      <c r="D28" s="106"/>
      <c r="E28" s="106"/>
      <c r="F28" s="106"/>
      <c r="G28" s="106"/>
      <c r="H28" s="106"/>
      <c r="I28" s="106"/>
      <c r="J28" s="106"/>
      <c r="K28" s="106"/>
      <c r="L28" s="51" t="s">
        <v>46</v>
      </c>
      <c r="M28" s="48">
        <v>4</v>
      </c>
      <c r="N28" s="48">
        <v>12</v>
      </c>
      <c r="O28" s="49"/>
      <c r="P28" s="50"/>
      <c r="Q28" s="47">
        <v>1576000</v>
      </c>
      <c r="R28" s="47"/>
      <c r="S28" s="47">
        <v>0</v>
      </c>
      <c r="T28" s="47"/>
      <c r="U28" s="53">
        <f t="shared" si="0"/>
        <v>0</v>
      </c>
      <c r="V28" s="47"/>
      <c r="W28" s="47"/>
      <c r="X28" s="47"/>
      <c r="Y28" s="47"/>
      <c r="Z28" s="47"/>
      <c r="AA28" s="53">
        <f t="shared" si="1"/>
        <v>0</v>
      </c>
      <c r="AB28" s="46">
        <f t="shared" si="2"/>
        <v>0</v>
      </c>
    </row>
    <row r="29" spans="1:28" ht="28.5" customHeight="1" outlineLevel="1">
      <c r="A29" s="10"/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71" t="s">
        <v>28</v>
      </c>
      <c r="M29" s="64">
        <v>5</v>
      </c>
      <c r="N29" s="102"/>
      <c r="O29" s="103"/>
      <c r="P29" s="66"/>
      <c r="Q29" s="87">
        <f>Q30</f>
        <v>33150002.899999999</v>
      </c>
      <c r="R29" s="87">
        <f t="shared" ref="R29:Z29" si="16">R30</f>
        <v>0</v>
      </c>
      <c r="S29" s="87">
        <f t="shared" si="16"/>
        <v>25274022.199999999</v>
      </c>
      <c r="T29" s="87">
        <f t="shared" si="16"/>
        <v>0</v>
      </c>
      <c r="U29" s="69">
        <f t="shared" si="0"/>
        <v>0.76241387598792643</v>
      </c>
      <c r="V29" s="87">
        <f t="shared" si="16"/>
        <v>0</v>
      </c>
      <c r="W29" s="87">
        <f>W32</f>
        <v>32636866.690000001</v>
      </c>
      <c r="X29" s="87">
        <f t="shared" ref="X29:Y29" si="17">X32</f>
        <v>0</v>
      </c>
      <c r="Y29" s="87">
        <f t="shared" si="17"/>
        <v>23946266.59</v>
      </c>
      <c r="Z29" s="87">
        <f t="shared" si="16"/>
        <v>0</v>
      </c>
      <c r="AA29" s="69">
        <f t="shared" si="1"/>
        <v>0.73371830750337264</v>
      </c>
      <c r="AB29" s="69">
        <f t="shared" si="1"/>
        <v>0</v>
      </c>
    </row>
    <row r="30" spans="1:28" ht="33" customHeight="1" outlineLevel="1">
      <c r="A30" s="10"/>
      <c r="B30" s="100"/>
      <c r="C30" s="101"/>
      <c r="D30" s="101"/>
      <c r="E30" s="101"/>
      <c r="F30" s="101"/>
      <c r="G30" s="101"/>
      <c r="H30" s="101"/>
      <c r="I30" s="101"/>
      <c r="J30" s="101"/>
      <c r="K30" s="101"/>
      <c r="L30" s="59" t="s">
        <v>29</v>
      </c>
      <c r="M30" s="54">
        <v>5</v>
      </c>
      <c r="N30" s="54">
        <v>2</v>
      </c>
      <c r="O30" s="104"/>
      <c r="P30" s="57"/>
      <c r="Q30" s="58">
        <f>Q32+Q31</f>
        <v>33150002.899999999</v>
      </c>
      <c r="R30" s="58">
        <f t="shared" ref="R30:S30" si="18">R32+R31</f>
        <v>0</v>
      </c>
      <c r="S30" s="58">
        <f t="shared" si="18"/>
        <v>25274022.199999999</v>
      </c>
      <c r="T30" s="58">
        <f>T32</f>
        <v>0</v>
      </c>
      <c r="U30" s="53">
        <f t="shared" si="0"/>
        <v>0.76241387598792643</v>
      </c>
      <c r="V30" s="58">
        <f>V32</f>
        <v>0</v>
      </c>
      <c r="W30" s="58">
        <f>W32+W31</f>
        <v>32636866.690000001</v>
      </c>
      <c r="X30" s="58">
        <f t="shared" ref="X30:Y30" si="19">X32+X31</f>
        <v>0</v>
      </c>
      <c r="Y30" s="58">
        <f t="shared" si="19"/>
        <v>23946266.59</v>
      </c>
      <c r="Z30" s="58">
        <f>Z32</f>
        <v>0</v>
      </c>
      <c r="AA30" s="53">
        <f t="shared" si="1"/>
        <v>0.73371830750337264</v>
      </c>
      <c r="AB30" s="53">
        <f t="shared" si="1"/>
        <v>0</v>
      </c>
    </row>
    <row r="31" spans="1:28" ht="57.75" customHeight="1" outlineLevel="1">
      <c r="A31" s="10"/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7" t="s">
        <v>71</v>
      </c>
      <c r="M31" s="118">
        <v>5</v>
      </c>
      <c r="N31" s="118">
        <v>2</v>
      </c>
      <c r="O31" s="119"/>
      <c r="P31" s="120"/>
      <c r="Q31" s="121">
        <v>2545800</v>
      </c>
      <c r="R31" s="121"/>
      <c r="S31" s="121">
        <v>2545800</v>
      </c>
      <c r="T31" s="121"/>
      <c r="U31" s="122">
        <f t="shared" si="0"/>
        <v>1</v>
      </c>
      <c r="V31" s="121"/>
      <c r="W31" s="121"/>
      <c r="X31" s="121"/>
      <c r="Y31" s="121"/>
      <c r="Z31" s="121"/>
      <c r="AA31" s="123"/>
      <c r="AB31" s="123"/>
    </row>
    <row r="32" spans="1:28" ht="62.25" customHeight="1" outlineLevel="1">
      <c r="A32" s="10"/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L32" s="51" t="s">
        <v>40</v>
      </c>
      <c r="M32" s="48">
        <v>5</v>
      </c>
      <c r="N32" s="48">
        <v>2</v>
      </c>
      <c r="O32" s="49"/>
      <c r="P32" s="50"/>
      <c r="Q32" s="47">
        <v>30604202.899999999</v>
      </c>
      <c r="R32" s="47"/>
      <c r="S32" s="47">
        <v>22728222.199999999</v>
      </c>
      <c r="T32" s="47"/>
      <c r="U32" s="45">
        <f t="shared" si="0"/>
        <v>0.74265035669332857</v>
      </c>
      <c r="V32" s="47"/>
      <c r="W32" s="47">
        <v>32636866.690000001</v>
      </c>
      <c r="X32" s="47"/>
      <c r="Y32" s="47">
        <v>23946266.59</v>
      </c>
      <c r="Z32" s="47"/>
      <c r="AA32" s="45">
        <f t="shared" si="1"/>
        <v>0.73371830750337264</v>
      </c>
      <c r="AB32" s="45">
        <f t="shared" si="1"/>
        <v>0</v>
      </c>
    </row>
    <row r="33" spans="1:28" ht="21" customHeight="1">
      <c r="A33" s="10"/>
      <c r="B33" s="138">
        <v>7</v>
      </c>
      <c r="C33" s="139"/>
      <c r="D33" s="139"/>
      <c r="E33" s="139"/>
      <c r="F33" s="139"/>
      <c r="G33" s="139"/>
      <c r="H33" s="139"/>
      <c r="I33" s="139"/>
      <c r="J33" s="139"/>
      <c r="K33" s="139"/>
      <c r="L33" s="71" t="s">
        <v>13</v>
      </c>
      <c r="M33" s="64">
        <v>7</v>
      </c>
      <c r="N33" s="64">
        <v>0</v>
      </c>
      <c r="O33" s="65">
        <v>0</v>
      </c>
      <c r="P33" s="66"/>
      <c r="Q33" s="87">
        <f>Q34+Q36+Q38+Q42+Q45</f>
        <v>364321234.06</v>
      </c>
      <c r="R33" s="88"/>
      <c r="S33" s="87">
        <f>S34+S36+S38+S42+S45</f>
        <v>263875361.07000005</v>
      </c>
      <c r="T33" s="68"/>
      <c r="U33" s="69">
        <f t="shared" si="0"/>
        <v>0.724293113880215</v>
      </c>
      <c r="V33" s="68"/>
      <c r="W33" s="87">
        <f>W34+W36+W38+W42+W45</f>
        <v>367274105.79999995</v>
      </c>
      <c r="X33" s="88"/>
      <c r="Y33" s="87">
        <f>Y34+Y36+Y38+Y42+Y45</f>
        <v>264793516.97000003</v>
      </c>
      <c r="Z33" s="68"/>
      <c r="AA33" s="69">
        <f t="shared" si="1"/>
        <v>0.72096974109629719</v>
      </c>
      <c r="AB33" s="72">
        <f t="shared" si="2"/>
        <v>1.0034795059920596</v>
      </c>
    </row>
    <row r="34" spans="1:28" ht="21.75" customHeight="1">
      <c r="A34" s="10"/>
      <c r="B34" s="33"/>
      <c r="C34" s="34"/>
      <c r="D34" s="34"/>
      <c r="E34" s="34"/>
      <c r="F34" s="34"/>
      <c r="G34" s="34"/>
      <c r="H34" s="34"/>
      <c r="I34" s="34"/>
      <c r="J34" s="34"/>
      <c r="K34" s="34"/>
      <c r="L34" s="59" t="s">
        <v>31</v>
      </c>
      <c r="M34" s="54">
        <v>7</v>
      </c>
      <c r="N34" s="54">
        <v>1</v>
      </c>
      <c r="O34" s="55"/>
      <c r="P34" s="57"/>
      <c r="Q34" s="89">
        <f>Q35</f>
        <v>54623650.57</v>
      </c>
      <c r="R34" s="90"/>
      <c r="S34" s="89">
        <f>S35</f>
        <v>40279859.450000003</v>
      </c>
      <c r="T34" s="58"/>
      <c r="U34" s="53">
        <f t="shared" si="0"/>
        <v>0.73740694790036998</v>
      </c>
      <c r="V34" s="58"/>
      <c r="W34" s="89">
        <f>W35</f>
        <v>51214617.740000002</v>
      </c>
      <c r="X34" s="90"/>
      <c r="Y34" s="89">
        <f>Y35</f>
        <v>33418964.93</v>
      </c>
      <c r="Z34" s="58"/>
      <c r="AA34" s="53">
        <f t="shared" si="1"/>
        <v>0.65252786030069077</v>
      </c>
      <c r="AB34" s="60">
        <f t="shared" si="2"/>
        <v>0.82966935302948275</v>
      </c>
    </row>
    <row r="35" spans="1:28" ht="70.5" customHeight="1">
      <c r="A35" s="10"/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51" t="s">
        <v>41</v>
      </c>
      <c r="M35" s="94">
        <v>7</v>
      </c>
      <c r="N35" s="94">
        <v>1</v>
      </c>
      <c r="O35" s="95"/>
      <c r="P35" s="96"/>
      <c r="Q35" s="97">
        <v>54623650.57</v>
      </c>
      <c r="R35" s="97"/>
      <c r="S35" s="97">
        <v>40279859.450000003</v>
      </c>
      <c r="T35" s="97"/>
      <c r="U35" s="45">
        <f t="shared" si="0"/>
        <v>0.73740694790036998</v>
      </c>
      <c r="V35" s="97"/>
      <c r="W35" s="97">
        <v>51214617.740000002</v>
      </c>
      <c r="X35" s="97"/>
      <c r="Y35" s="97">
        <v>33418964.93</v>
      </c>
      <c r="Z35" s="97"/>
      <c r="AA35" s="45">
        <f t="shared" si="1"/>
        <v>0.65252786030069077</v>
      </c>
      <c r="AB35" s="46">
        <f t="shared" si="2"/>
        <v>0.82966935302948275</v>
      </c>
    </row>
    <row r="36" spans="1:28" ht="18.75" customHeight="1">
      <c r="A36" s="10"/>
      <c r="B36" s="136">
        <v>2</v>
      </c>
      <c r="C36" s="137"/>
      <c r="D36" s="137"/>
      <c r="E36" s="137"/>
      <c r="F36" s="137"/>
      <c r="G36" s="137"/>
      <c r="H36" s="137"/>
      <c r="I36" s="137"/>
      <c r="J36" s="137"/>
      <c r="K36" s="137"/>
      <c r="L36" s="59" t="s">
        <v>12</v>
      </c>
      <c r="M36" s="54">
        <v>7</v>
      </c>
      <c r="N36" s="54">
        <v>2</v>
      </c>
      <c r="O36" s="55">
        <v>0</v>
      </c>
      <c r="P36" s="56"/>
      <c r="Q36" s="89">
        <f>Q37</f>
        <v>293548997.00999999</v>
      </c>
      <c r="R36" s="89"/>
      <c r="S36" s="89">
        <f>S37</f>
        <v>211368473.52000001</v>
      </c>
      <c r="T36" s="52"/>
      <c r="U36" s="53">
        <f t="shared" si="0"/>
        <v>0.72004495219855769</v>
      </c>
      <c r="V36" s="52"/>
      <c r="W36" s="89">
        <f>W37</f>
        <v>292255723.07999998</v>
      </c>
      <c r="X36" s="89"/>
      <c r="Y36" s="89">
        <f>Y37</f>
        <v>214631944.68000001</v>
      </c>
      <c r="Z36" s="52"/>
      <c r="AA36" s="53">
        <f t="shared" si="1"/>
        <v>0.73439774734966679</v>
      </c>
      <c r="AB36" s="60">
        <f t="shared" si="2"/>
        <v>1.0154397252610674</v>
      </c>
    </row>
    <row r="37" spans="1:28" ht="76.5" customHeight="1">
      <c r="A37" s="10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51" t="s">
        <v>42</v>
      </c>
      <c r="M37" s="94">
        <v>7</v>
      </c>
      <c r="N37" s="94">
        <v>2</v>
      </c>
      <c r="O37" s="95"/>
      <c r="P37" s="96"/>
      <c r="Q37" s="97">
        <v>293548997.00999999</v>
      </c>
      <c r="R37" s="97"/>
      <c r="S37" s="97">
        <v>211368473.52000001</v>
      </c>
      <c r="T37" s="97"/>
      <c r="U37" s="45">
        <f t="shared" si="0"/>
        <v>0.72004495219855769</v>
      </c>
      <c r="V37" s="97"/>
      <c r="W37" s="97">
        <v>292255723.07999998</v>
      </c>
      <c r="X37" s="97"/>
      <c r="Y37" s="97">
        <v>214631944.68000001</v>
      </c>
      <c r="Z37" s="97"/>
      <c r="AA37" s="45">
        <f t="shared" si="1"/>
        <v>0.73439774734966679</v>
      </c>
      <c r="AB37" s="46">
        <f t="shared" si="2"/>
        <v>1.0154397252610674</v>
      </c>
    </row>
    <row r="38" spans="1:28" ht="20.25" customHeight="1">
      <c r="A38" s="10"/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59" t="s">
        <v>32</v>
      </c>
      <c r="M38" s="54">
        <v>7</v>
      </c>
      <c r="N38" s="54">
        <v>3</v>
      </c>
      <c r="O38" s="55"/>
      <c r="P38" s="56"/>
      <c r="Q38" s="89">
        <f>Q39+Q40+Q41</f>
        <v>6886405</v>
      </c>
      <c r="R38" s="89"/>
      <c r="S38" s="89">
        <f>S39+S40+S41</f>
        <v>4756935.22</v>
      </c>
      <c r="T38" s="52"/>
      <c r="U38" s="53">
        <f t="shared" si="0"/>
        <v>0.69077192236007023</v>
      </c>
      <c r="V38" s="52"/>
      <c r="W38" s="89">
        <f>W39+W40+W41</f>
        <v>8014095.2699999996</v>
      </c>
      <c r="X38" s="89"/>
      <c r="Y38" s="89">
        <f>Y39+Y40+Y41</f>
        <v>5504960.8799999999</v>
      </c>
      <c r="Z38" s="52"/>
      <c r="AA38" s="53">
        <f t="shared" si="1"/>
        <v>0.68690983754676527</v>
      </c>
      <c r="AB38" s="60">
        <f t="shared" si="2"/>
        <v>1.1572494947702905</v>
      </c>
    </row>
    <row r="39" spans="1:28" ht="70.5" customHeight="1">
      <c r="A39" s="10"/>
      <c r="B39" s="136" t="s">
        <v>11</v>
      </c>
      <c r="C39" s="137"/>
      <c r="D39" s="137"/>
      <c r="E39" s="137"/>
      <c r="F39" s="137"/>
      <c r="G39" s="137"/>
      <c r="H39" s="137"/>
      <c r="I39" s="137"/>
      <c r="J39" s="137"/>
      <c r="K39" s="137"/>
      <c r="L39" s="51" t="s">
        <v>52</v>
      </c>
      <c r="M39" s="48">
        <v>7</v>
      </c>
      <c r="N39" s="48">
        <v>3</v>
      </c>
      <c r="O39" s="49"/>
      <c r="P39" s="50"/>
      <c r="Q39" s="47">
        <v>6886405</v>
      </c>
      <c r="R39" s="47"/>
      <c r="S39" s="47">
        <v>4756935.22</v>
      </c>
      <c r="T39" s="47"/>
      <c r="U39" s="45">
        <f t="shared" si="0"/>
        <v>0.69077192236007023</v>
      </c>
      <c r="V39" s="47"/>
      <c r="W39" s="47">
        <v>8014095.2699999996</v>
      </c>
      <c r="X39" s="47"/>
      <c r="Y39" s="47">
        <v>5504960.8799999999</v>
      </c>
      <c r="Z39" s="47"/>
      <c r="AA39" s="45">
        <f t="shared" si="1"/>
        <v>0.68690983754676527</v>
      </c>
      <c r="AB39" s="46">
        <f t="shared" si="2"/>
        <v>1.1572494947702905</v>
      </c>
    </row>
    <row r="40" spans="1:28" ht="75.75" customHeight="1">
      <c r="A40" s="10"/>
      <c r="B40" s="25"/>
      <c r="C40" s="25"/>
      <c r="D40" s="25"/>
      <c r="E40" s="25"/>
      <c r="F40" s="25"/>
      <c r="G40" s="25"/>
      <c r="H40" s="25"/>
      <c r="I40" s="25"/>
      <c r="J40" s="25"/>
      <c r="K40" s="26"/>
      <c r="L40" s="51" t="s">
        <v>53</v>
      </c>
      <c r="M40" s="48">
        <v>7</v>
      </c>
      <c r="N40" s="48">
        <v>3</v>
      </c>
      <c r="O40" s="49"/>
      <c r="P40" s="50"/>
      <c r="Q40" s="47">
        <v>0</v>
      </c>
      <c r="R40" s="47"/>
      <c r="S40" s="47">
        <v>0</v>
      </c>
      <c r="T40" s="47"/>
      <c r="U40" s="45">
        <f t="shared" si="0"/>
        <v>0</v>
      </c>
      <c r="V40" s="47"/>
      <c r="W40" s="47"/>
      <c r="X40" s="47"/>
      <c r="Y40" s="47"/>
      <c r="Z40" s="47"/>
      <c r="AA40" s="45">
        <f t="shared" si="1"/>
        <v>0</v>
      </c>
      <c r="AB40" s="46">
        <f t="shared" si="2"/>
        <v>0</v>
      </c>
    </row>
    <row r="41" spans="1:28" ht="58.5" customHeight="1">
      <c r="A41" s="10"/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51" t="s">
        <v>43</v>
      </c>
      <c r="M41" s="48">
        <v>7</v>
      </c>
      <c r="N41" s="48">
        <v>3</v>
      </c>
      <c r="O41" s="49"/>
      <c r="P41" s="50"/>
      <c r="Q41" s="47">
        <v>0</v>
      </c>
      <c r="R41" s="47"/>
      <c r="S41" s="47">
        <v>0</v>
      </c>
      <c r="T41" s="47"/>
      <c r="U41" s="45">
        <f t="shared" si="0"/>
        <v>0</v>
      </c>
      <c r="V41" s="47"/>
      <c r="W41" s="47"/>
      <c r="X41" s="47"/>
      <c r="Y41" s="47"/>
      <c r="Z41" s="47"/>
      <c r="AA41" s="45">
        <f t="shared" si="1"/>
        <v>0</v>
      </c>
      <c r="AB41" s="46">
        <f t="shared" si="2"/>
        <v>0</v>
      </c>
    </row>
    <row r="42" spans="1:28" ht="28.5" customHeight="1">
      <c r="A42" s="10"/>
      <c r="B42" s="35"/>
      <c r="C42" s="36"/>
      <c r="D42" s="36"/>
      <c r="E42" s="36"/>
      <c r="F42" s="36"/>
      <c r="G42" s="36"/>
      <c r="H42" s="36"/>
      <c r="I42" s="36"/>
      <c r="J42" s="36"/>
      <c r="K42" s="36"/>
      <c r="L42" s="59" t="s">
        <v>10</v>
      </c>
      <c r="M42" s="54">
        <v>7</v>
      </c>
      <c r="N42" s="54">
        <v>7</v>
      </c>
      <c r="O42" s="61"/>
      <c r="P42" s="62"/>
      <c r="Q42" s="89">
        <f>Q43+Q44</f>
        <v>1719573</v>
      </c>
      <c r="R42" s="89">
        <f t="shared" ref="R42:S42" si="20">R43+R44</f>
        <v>0</v>
      </c>
      <c r="S42" s="89">
        <f t="shared" si="20"/>
        <v>1294064.52</v>
      </c>
      <c r="T42" s="52"/>
      <c r="U42" s="53">
        <f t="shared" si="0"/>
        <v>0.75254991791566861</v>
      </c>
      <c r="V42" s="52"/>
      <c r="W42" s="89">
        <f>W43+W44</f>
        <v>2722643</v>
      </c>
      <c r="X42" s="89">
        <f t="shared" ref="X42:Y42" si="21">X43+X44</f>
        <v>0</v>
      </c>
      <c r="Y42" s="89">
        <f t="shared" si="21"/>
        <v>2458356.86</v>
      </c>
      <c r="Z42" s="52"/>
      <c r="AA42" s="53">
        <f t="shared" si="1"/>
        <v>0.90293029971244854</v>
      </c>
      <c r="AB42" s="60">
        <f t="shared" si="2"/>
        <v>1.8997173803976943</v>
      </c>
    </row>
    <row r="43" spans="1:28" ht="58.5" customHeight="1">
      <c r="A43" s="10"/>
      <c r="B43" s="35"/>
      <c r="C43" s="36"/>
      <c r="D43" s="36"/>
      <c r="E43" s="36"/>
      <c r="F43" s="36"/>
      <c r="G43" s="36"/>
      <c r="H43" s="36"/>
      <c r="I43" s="36"/>
      <c r="J43" s="36"/>
      <c r="K43" s="36"/>
      <c r="L43" s="51" t="s">
        <v>44</v>
      </c>
      <c r="M43" s="48">
        <v>7</v>
      </c>
      <c r="N43" s="48">
        <v>7</v>
      </c>
      <c r="O43" s="49"/>
      <c r="P43" s="50"/>
      <c r="Q43" s="47">
        <v>1592485.76</v>
      </c>
      <c r="R43" s="47"/>
      <c r="S43" s="47">
        <v>1187356.5</v>
      </c>
      <c r="T43" s="47"/>
      <c r="U43" s="45">
        <f t="shared" si="0"/>
        <v>0.74559944573695902</v>
      </c>
      <c r="V43" s="47"/>
      <c r="W43" s="47">
        <v>2593506.14</v>
      </c>
      <c r="X43" s="47"/>
      <c r="Y43" s="47">
        <v>2329220</v>
      </c>
      <c r="Z43" s="47"/>
      <c r="AA43" s="45">
        <f t="shared" si="1"/>
        <v>0.89809696768252101</v>
      </c>
      <c r="AB43" s="46">
        <f t="shared" si="2"/>
        <v>1.9616854752553257</v>
      </c>
    </row>
    <row r="44" spans="1:28" ht="32.25" customHeight="1">
      <c r="A44" s="10"/>
      <c r="B44" s="107"/>
      <c r="C44" s="108"/>
      <c r="D44" s="108"/>
      <c r="E44" s="108"/>
      <c r="F44" s="108"/>
      <c r="G44" s="108"/>
      <c r="H44" s="108"/>
      <c r="I44" s="108"/>
      <c r="J44" s="108"/>
      <c r="K44" s="108"/>
      <c r="L44" s="51" t="s">
        <v>45</v>
      </c>
      <c r="M44" s="48">
        <v>7</v>
      </c>
      <c r="N44" s="48">
        <v>7</v>
      </c>
      <c r="O44" s="49"/>
      <c r="P44" s="50"/>
      <c r="Q44" s="47">
        <v>127087.24</v>
      </c>
      <c r="R44" s="47"/>
      <c r="S44" s="47">
        <v>106708.02</v>
      </c>
      <c r="T44" s="47"/>
      <c r="U44" s="45">
        <f t="shared" si="0"/>
        <v>0.83964385409581643</v>
      </c>
      <c r="V44" s="47"/>
      <c r="W44" s="47">
        <v>129136.86</v>
      </c>
      <c r="X44" s="47"/>
      <c r="Y44" s="47">
        <v>129136.86</v>
      </c>
      <c r="Z44" s="47"/>
      <c r="AA44" s="45">
        <f t="shared" si="1"/>
        <v>1</v>
      </c>
      <c r="AB44" s="46">
        <f t="shared" si="2"/>
        <v>1.2101888873957178</v>
      </c>
    </row>
    <row r="45" spans="1:28" ht="15.75" customHeight="1">
      <c r="A45" s="10"/>
      <c r="B45" s="85"/>
      <c r="C45" s="86"/>
      <c r="D45" s="86"/>
      <c r="E45" s="86"/>
      <c r="F45" s="86"/>
      <c r="G45" s="86"/>
      <c r="H45" s="86"/>
      <c r="I45" s="86"/>
      <c r="J45" s="86"/>
      <c r="K45" s="86"/>
      <c r="L45" s="59" t="s">
        <v>39</v>
      </c>
      <c r="M45" s="54">
        <v>7</v>
      </c>
      <c r="N45" s="54">
        <v>9</v>
      </c>
      <c r="O45" s="61"/>
      <c r="P45" s="62"/>
      <c r="Q45" s="89">
        <f>Q46+Q48</f>
        <v>7542608.4800000004</v>
      </c>
      <c r="R45" s="89"/>
      <c r="S45" s="89">
        <f>S46+S48</f>
        <v>6176028.3600000003</v>
      </c>
      <c r="T45" s="52"/>
      <c r="U45" s="53"/>
      <c r="V45" s="52"/>
      <c r="W45" s="89">
        <f>W46+W48+W47</f>
        <v>13067026.710000001</v>
      </c>
      <c r="X45" s="89">
        <f t="shared" ref="X45:Y45" si="22">X46+X48+X47</f>
        <v>0</v>
      </c>
      <c r="Y45" s="89">
        <f t="shared" si="22"/>
        <v>8779289.620000001</v>
      </c>
      <c r="Z45" s="52"/>
      <c r="AA45" s="53">
        <f t="shared" ref="AA45" si="23">IFERROR(Y45/W45,0)</f>
        <v>0.67186589687471454</v>
      </c>
      <c r="AB45" s="60">
        <f t="shared" ref="AB45" si="24">IFERROR(Y45/S45,0)</f>
        <v>1.4215105741515734</v>
      </c>
    </row>
    <row r="46" spans="1:28" ht="63.75" customHeight="1">
      <c r="A46" s="10"/>
      <c r="B46" s="85"/>
      <c r="C46" s="86"/>
      <c r="D46" s="86"/>
      <c r="E46" s="86"/>
      <c r="F46" s="86"/>
      <c r="G46" s="86"/>
      <c r="H46" s="86"/>
      <c r="I46" s="86"/>
      <c r="J46" s="86"/>
      <c r="K46" s="86"/>
      <c r="L46" s="51" t="s">
        <v>54</v>
      </c>
      <c r="M46" s="48">
        <v>7</v>
      </c>
      <c r="N46" s="48">
        <v>9</v>
      </c>
      <c r="O46" s="49"/>
      <c r="P46" s="50"/>
      <c r="Q46" s="47">
        <v>5433368.5800000001</v>
      </c>
      <c r="R46" s="47"/>
      <c r="S46" s="47">
        <v>4558887.95</v>
      </c>
      <c r="T46" s="47"/>
      <c r="U46" s="45">
        <f t="shared" ref="U46:U48" si="25">IFERROR(S46/Q46,0)</f>
        <v>0.83905368886275711</v>
      </c>
      <c r="V46" s="47"/>
      <c r="W46" s="47">
        <v>7119075.71</v>
      </c>
      <c r="X46" s="47"/>
      <c r="Y46" s="47">
        <v>4737650.51</v>
      </c>
      <c r="Z46" s="47"/>
      <c r="AA46" s="45">
        <f t="shared" ref="AA46:AA48" si="26">IFERROR(Y46/W46,0)</f>
        <v>0.66548674336264357</v>
      </c>
      <c r="AB46" s="46">
        <f t="shared" ref="AB46:AB48" si="27">IFERROR(Y46/S46,0)</f>
        <v>1.03921187841434</v>
      </c>
    </row>
    <row r="47" spans="1:28" ht="35.25" customHeight="1">
      <c r="A47" s="10"/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51" t="s">
        <v>63</v>
      </c>
      <c r="M47" s="48">
        <v>7</v>
      </c>
      <c r="N47" s="48">
        <v>9</v>
      </c>
      <c r="O47" s="49"/>
      <c r="P47" s="50"/>
      <c r="Q47" s="47"/>
      <c r="R47" s="47"/>
      <c r="S47" s="47"/>
      <c r="T47" s="47"/>
      <c r="U47" s="45"/>
      <c r="V47" s="47"/>
      <c r="W47" s="47">
        <v>3321000</v>
      </c>
      <c r="X47" s="47"/>
      <c r="Y47" s="47">
        <v>2490750</v>
      </c>
      <c r="Z47" s="47"/>
      <c r="AA47" s="45">
        <f t="shared" si="26"/>
        <v>0.75</v>
      </c>
      <c r="AB47" s="46">
        <f t="shared" si="27"/>
        <v>0</v>
      </c>
    </row>
    <row r="48" spans="1:28" ht="63.75" customHeight="1">
      <c r="A48" s="10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51" t="s">
        <v>55</v>
      </c>
      <c r="M48" s="48">
        <v>7</v>
      </c>
      <c r="N48" s="48">
        <v>9</v>
      </c>
      <c r="O48" s="49"/>
      <c r="P48" s="50"/>
      <c r="Q48" s="47">
        <v>2109239.9</v>
      </c>
      <c r="R48" s="47"/>
      <c r="S48" s="47">
        <v>1617140.41</v>
      </c>
      <c r="T48" s="47"/>
      <c r="U48" s="45">
        <f t="shared" si="25"/>
        <v>0.7666934472460909</v>
      </c>
      <c r="V48" s="47"/>
      <c r="W48" s="47">
        <v>2626951</v>
      </c>
      <c r="X48" s="47"/>
      <c r="Y48" s="47">
        <v>1550889.11</v>
      </c>
      <c r="Z48" s="47"/>
      <c r="AA48" s="45">
        <f t="shared" si="26"/>
        <v>0.59037610903286741</v>
      </c>
      <c r="AB48" s="46">
        <f t="shared" si="27"/>
        <v>0.9590318196303067</v>
      </c>
    </row>
    <row r="49" spans="1:28" ht="24" customHeight="1">
      <c r="A49" s="10"/>
      <c r="B49" s="35"/>
      <c r="C49" s="36"/>
      <c r="D49" s="36"/>
      <c r="E49" s="36"/>
      <c r="F49" s="36"/>
      <c r="G49" s="36"/>
      <c r="H49" s="36"/>
      <c r="I49" s="36"/>
      <c r="J49" s="36"/>
      <c r="K49" s="36"/>
      <c r="L49" s="71" t="s">
        <v>33</v>
      </c>
      <c r="M49" s="64">
        <v>8</v>
      </c>
      <c r="N49" s="64"/>
      <c r="O49" s="65"/>
      <c r="P49" s="70"/>
      <c r="Q49" s="87">
        <f>Q50</f>
        <v>43956962.649999999</v>
      </c>
      <c r="R49" s="87">
        <f t="shared" ref="R49:S49" si="28">R50</f>
        <v>0</v>
      </c>
      <c r="S49" s="87">
        <f t="shared" si="28"/>
        <v>33548407.450000003</v>
      </c>
      <c r="T49" s="67"/>
      <c r="U49" s="69">
        <f t="shared" si="0"/>
        <v>0.76321031817242735</v>
      </c>
      <c r="V49" s="67"/>
      <c r="W49" s="87">
        <f>W50</f>
        <v>48828959.230000004</v>
      </c>
      <c r="X49" s="87">
        <f t="shared" ref="X49:Y49" si="29">X50</f>
        <v>0</v>
      </c>
      <c r="Y49" s="87">
        <f t="shared" si="29"/>
        <v>33278944.879999999</v>
      </c>
      <c r="Z49" s="67"/>
      <c r="AA49" s="69">
        <f t="shared" si="1"/>
        <v>0.68154114699118473</v>
      </c>
      <c r="AB49" s="72">
        <f t="shared" si="2"/>
        <v>0.99196794749790707</v>
      </c>
    </row>
    <row r="50" spans="1:28" ht="20.25" customHeight="1">
      <c r="A50" s="10"/>
      <c r="B50" s="35"/>
      <c r="C50" s="36"/>
      <c r="D50" s="36"/>
      <c r="E50" s="36"/>
      <c r="F50" s="36"/>
      <c r="G50" s="36"/>
      <c r="H50" s="36"/>
      <c r="I50" s="36"/>
      <c r="J50" s="36"/>
      <c r="K50" s="36"/>
      <c r="L50" s="59" t="s">
        <v>34</v>
      </c>
      <c r="M50" s="54">
        <v>8</v>
      </c>
      <c r="N50" s="54">
        <v>1</v>
      </c>
      <c r="O50" s="55"/>
      <c r="P50" s="56"/>
      <c r="Q50" s="89">
        <f>Q51+Q52</f>
        <v>43956962.649999999</v>
      </c>
      <c r="R50" s="89"/>
      <c r="S50" s="89">
        <f>S51+S52</f>
        <v>33548407.450000003</v>
      </c>
      <c r="T50" s="52"/>
      <c r="U50" s="53">
        <f t="shared" si="0"/>
        <v>0.76321031817242735</v>
      </c>
      <c r="V50" s="52"/>
      <c r="W50" s="89">
        <f>W51+W52</f>
        <v>48828959.230000004</v>
      </c>
      <c r="X50" s="89"/>
      <c r="Y50" s="89">
        <f>Y51+Y52</f>
        <v>33278944.879999999</v>
      </c>
      <c r="Z50" s="52"/>
      <c r="AA50" s="53">
        <f t="shared" si="1"/>
        <v>0.68154114699118473</v>
      </c>
      <c r="AB50" s="60">
        <f t="shared" si="2"/>
        <v>0.99196794749790707</v>
      </c>
    </row>
    <row r="51" spans="1:28" ht="57" customHeight="1">
      <c r="A51" s="10"/>
      <c r="B51" s="35"/>
      <c r="C51" s="36"/>
      <c r="D51" s="36"/>
      <c r="E51" s="36"/>
      <c r="F51" s="36"/>
      <c r="G51" s="36"/>
      <c r="H51" s="36"/>
      <c r="I51" s="36"/>
      <c r="J51" s="36"/>
      <c r="K51" s="36"/>
      <c r="L51" s="51" t="s">
        <v>56</v>
      </c>
      <c r="M51" s="48">
        <v>8</v>
      </c>
      <c r="N51" s="48">
        <v>1</v>
      </c>
      <c r="O51" s="49"/>
      <c r="P51" s="50"/>
      <c r="Q51" s="47">
        <v>11423950.449999999</v>
      </c>
      <c r="R51" s="47"/>
      <c r="S51" s="47">
        <v>8412596.2599999998</v>
      </c>
      <c r="T51" s="47"/>
      <c r="U51" s="45">
        <f t="shared" si="0"/>
        <v>0.73639992547411659</v>
      </c>
      <c r="V51" s="47"/>
      <c r="W51" s="47">
        <v>13766082.27</v>
      </c>
      <c r="X51" s="47"/>
      <c r="Y51" s="47">
        <v>9360203.7899999991</v>
      </c>
      <c r="Z51" s="47"/>
      <c r="AA51" s="45">
        <f t="shared" si="1"/>
        <v>0.67994681467205842</v>
      </c>
      <c r="AB51" s="46">
        <f t="shared" si="2"/>
        <v>1.1126415081281933</v>
      </c>
    </row>
    <row r="52" spans="1:28" ht="59.25" customHeight="1">
      <c r="A52" s="10"/>
      <c r="B52" s="35"/>
      <c r="C52" s="36"/>
      <c r="D52" s="36"/>
      <c r="E52" s="36"/>
      <c r="F52" s="36"/>
      <c r="G52" s="36"/>
      <c r="H52" s="36"/>
      <c r="I52" s="36"/>
      <c r="J52" s="36"/>
      <c r="K52" s="36"/>
      <c r="L52" s="51" t="s">
        <v>57</v>
      </c>
      <c r="M52" s="48">
        <v>8</v>
      </c>
      <c r="N52" s="48">
        <v>1</v>
      </c>
      <c r="O52" s="49"/>
      <c r="P52" s="50"/>
      <c r="Q52" s="47">
        <v>32533012.199999999</v>
      </c>
      <c r="R52" s="47"/>
      <c r="S52" s="47">
        <v>25135811.190000001</v>
      </c>
      <c r="T52" s="47"/>
      <c r="U52" s="45">
        <f t="shared" si="0"/>
        <v>0.77262477373675231</v>
      </c>
      <c r="V52" s="47"/>
      <c r="W52" s="47">
        <v>35062876.960000001</v>
      </c>
      <c r="X52" s="47"/>
      <c r="Y52" s="47">
        <v>23918741.09</v>
      </c>
      <c r="Z52" s="47"/>
      <c r="AA52" s="45">
        <f t="shared" si="1"/>
        <v>0.68216709990131963</v>
      </c>
      <c r="AB52" s="46">
        <f t="shared" si="2"/>
        <v>0.95158023384245505</v>
      </c>
    </row>
    <row r="53" spans="1:28" ht="22.5" customHeight="1">
      <c r="A53" s="10"/>
      <c r="B53" s="35"/>
      <c r="C53" s="36"/>
      <c r="D53" s="36"/>
      <c r="E53" s="36"/>
      <c r="F53" s="36"/>
      <c r="G53" s="36"/>
      <c r="H53" s="36"/>
      <c r="I53" s="36"/>
      <c r="J53" s="36"/>
      <c r="K53" s="36"/>
      <c r="L53" s="71" t="s">
        <v>9</v>
      </c>
      <c r="M53" s="64">
        <v>10</v>
      </c>
      <c r="N53" s="64">
        <v>0</v>
      </c>
      <c r="O53" s="65">
        <v>0</v>
      </c>
      <c r="P53" s="66"/>
      <c r="Q53" s="87">
        <f>Q54</f>
        <v>573300</v>
      </c>
      <c r="R53" s="80"/>
      <c r="S53" s="79">
        <f>S54</f>
        <v>573300</v>
      </c>
      <c r="T53" s="68"/>
      <c r="U53" s="69">
        <f t="shared" si="0"/>
        <v>1</v>
      </c>
      <c r="V53" s="68"/>
      <c r="W53" s="87">
        <f>W54</f>
        <v>571760</v>
      </c>
      <c r="X53" s="80"/>
      <c r="Y53" s="79">
        <f>Y54</f>
        <v>434221</v>
      </c>
      <c r="Z53" s="68"/>
      <c r="AA53" s="69">
        <f t="shared" si="1"/>
        <v>0.75944627116272567</v>
      </c>
      <c r="AB53" s="72">
        <f t="shared" si="2"/>
        <v>0.75740624454910166</v>
      </c>
    </row>
    <row r="54" spans="1:28" ht="19.5" customHeight="1">
      <c r="A54" s="10"/>
      <c r="B54" s="35"/>
      <c r="C54" s="36"/>
      <c r="D54" s="36"/>
      <c r="E54" s="36"/>
      <c r="F54" s="36"/>
      <c r="G54" s="36"/>
      <c r="H54" s="36"/>
      <c r="I54" s="36"/>
      <c r="J54" s="36"/>
      <c r="K54" s="36"/>
      <c r="L54" s="59" t="s">
        <v>8</v>
      </c>
      <c r="M54" s="54">
        <v>10</v>
      </c>
      <c r="N54" s="54">
        <v>4</v>
      </c>
      <c r="O54" s="55"/>
      <c r="P54" s="56"/>
      <c r="Q54" s="89">
        <f>Q56</f>
        <v>573300</v>
      </c>
      <c r="R54" s="89"/>
      <c r="S54" s="89">
        <f>S56</f>
        <v>573300</v>
      </c>
      <c r="T54" s="52"/>
      <c r="U54" s="53">
        <f t="shared" si="0"/>
        <v>1</v>
      </c>
      <c r="V54" s="52"/>
      <c r="W54" s="89">
        <f>W56+W57</f>
        <v>571760</v>
      </c>
      <c r="X54" s="89">
        <f t="shared" ref="X54:Y54" si="30">X56+X57</f>
        <v>0</v>
      </c>
      <c r="Y54" s="89">
        <f t="shared" si="30"/>
        <v>434221</v>
      </c>
      <c r="Z54" s="52"/>
      <c r="AA54" s="53">
        <f t="shared" si="1"/>
        <v>0.75944627116272567</v>
      </c>
      <c r="AB54" s="60">
        <f t="shared" si="2"/>
        <v>0.75740624454910166</v>
      </c>
    </row>
    <row r="55" spans="1:28" ht="19.5" customHeight="1">
      <c r="A55" s="10"/>
      <c r="B55" s="113"/>
      <c r="C55" s="114"/>
      <c r="D55" s="114"/>
      <c r="E55" s="114"/>
      <c r="F55" s="114"/>
      <c r="G55" s="114"/>
      <c r="H55" s="114"/>
      <c r="I55" s="114"/>
      <c r="J55" s="114"/>
      <c r="K55" s="114"/>
      <c r="L55" s="59"/>
      <c r="M55" s="54"/>
      <c r="N55" s="54"/>
      <c r="O55" s="55"/>
      <c r="P55" s="56"/>
      <c r="Q55" s="89"/>
      <c r="R55" s="89"/>
      <c r="S55" s="89"/>
      <c r="T55" s="52"/>
      <c r="U55" s="53"/>
      <c r="V55" s="52"/>
      <c r="W55" s="89"/>
      <c r="X55" s="89"/>
      <c r="Y55" s="89"/>
      <c r="Z55" s="52"/>
      <c r="AA55" s="53"/>
      <c r="AB55" s="60"/>
    </row>
    <row r="56" spans="1:28" ht="33" customHeight="1">
      <c r="A56" s="10"/>
      <c r="B56" s="35"/>
      <c r="C56" s="36"/>
      <c r="D56" s="36"/>
      <c r="E56" s="36"/>
      <c r="F56" s="36"/>
      <c r="G56" s="36"/>
      <c r="H56" s="36"/>
      <c r="I56" s="36"/>
      <c r="J56" s="36"/>
      <c r="K56" s="36"/>
      <c r="L56" s="51" t="s">
        <v>58</v>
      </c>
      <c r="M56" s="48">
        <v>10</v>
      </c>
      <c r="N56" s="48">
        <v>4</v>
      </c>
      <c r="O56" s="49"/>
      <c r="P56" s="50"/>
      <c r="Q56" s="47">
        <v>573300</v>
      </c>
      <c r="R56" s="47"/>
      <c r="S56" s="47">
        <v>573300</v>
      </c>
      <c r="T56" s="47"/>
      <c r="U56" s="45">
        <f t="shared" si="0"/>
        <v>1</v>
      </c>
      <c r="V56" s="47"/>
      <c r="W56" s="47">
        <v>409500</v>
      </c>
      <c r="X56" s="47"/>
      <c r="Y56" s="47">
        <v>409500</v>
      </c>
      <c r="Z56" s="47"/>
      <c r="AA56" s="45">
        <f t="shared" si="1"/>
        <v>1</v>
      </c>
      <c r="AB56" s="46">
        <f t="shared" si="2"/>
        <v>0.7142857142857143</v>
      </c>
    </row>
    <row r="57" spans="1:28" ht="57.75" customHeight="1">
      <c r="A57" s="10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51" t="s">
        <v>64</v>
      </c>
      <c r="M57" s="48">
        <v>10</v>
      </c>
      <c r="N57" s="48">
        <v>4</v>
      </c>
      <c r="O57" s="49"/>
      <c r="P57" s="50"/>
      <c r="Q57" s="47"/>
      <c r="R57" s="47"/>
      <c r="S57" s="47"/>
      <c r="T57" s="47"/>
      <c r="U57" s="45"/>
      <c r="V57" s="47"/>
      <c r="W57" s="47">
        <v>162260</v>
      </c>
      <c r="X57" s="47"/>
      <c r="Y57" s="47">
        <v>24721</v>
      </c>
      <c r="Z57" s="47"/>
      <c r="AA57" s="45">
        <f t="shared" si="1"/>
        <v>0.15235424627141625</v>
      </c>
      <c r="AB57" s="46">
        <f t="shared" si="2"/>
        <v>0</v>
      </c>
    </row>
    <row r="58" spans="1:28" ht="32.25" customHeight="1">
      <c r="A58" s="10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71" t="s">
        <v>35</v>
      </c>
      <c r="M58" s="64">
        <v>11</v>
      </c>
      <c r="N58" s="64"/>
      <c r="O58" s="65"/>
      <c r="P58" s="70"/>
      <c r="Q58" s="87">
        <f>Q59</f>
        <v>6460700</v>
      </c>
      <c r="R58" s="87"/>
      <c r="S58" s="87">
        <f>S59</f>
        <v>5120127.0199999996</v>
      </c>
      <c r="T58" s="67"/>
      <c r="U58" s="69">
        <f t="shared" si="0"/>
        <v>0.7925034469949076</v>
      </c>
      <c r="V58" s="67"/>
      <c r="W58" s="87">
        <f>W59</f>
        <v>8050953</v>
      </c>
      <c r="X58" s="87"/>
      <c r="Y58" s="87">
        <f>Y59</f>
        <v>5027308.68</v>
      </c>
      <c r="Z58" s="67"/>
      <c r="AA58" s="69">
        <f t="shared" si="1"/>
        <v>0.624436471061252</v>
      </c>
      <c r="AB58" s="72">
        <f t="shared" si="2"/>
        <v>0.98187186770221968</v>
      </c>
    </row>
    <row r="59" spans="1:28" ht="16.5" customHeight="1">
      <c r="A59" s="10"/>
      <c r="B59" s="136">
        <v>7</v>
      </c>
      <c r="C59" s="137"/>
      <c r="D59" s="137"/>
      <c r="E59" s="137"/>
      <c r="F59" s="137"/>
      <c r="G59" s="137"/>
      <c r="H59" s="137"/>
      <c r="I59" s="137"/>
      <c r="J59" s="137"/>
      <c r="K59" s="137"/>
      <c r="L59" s="59" t="s">
        <v>36</v>
      </c>
      <c r="M59" s="54">
        <v>11</v>
      </c>
      <c r="N59" s="54">
        <v>1</v>
      </c>
      <c r="O59" s="55"/>
      <c r="P59" s="56"/>
      <c r="Q59" s="52">
        <f>Q60+Q61</f>
        <v>6460700</v>
      </c>
      <c r="R59" s="52">
        <f>R60+R61</f>
        <v>0</v>
      </c>
      <c r="S59" s="52">
        <f>S60+S61</f>
        <v>5120127.0199999996</v>
      </c>
      <c r="T59" s="52"/>
      <c r="U59" s="53">
        <f t="shared" si="0"/>
        <v>0.7925034469949076</v>
      </c>
      <c r="V59" s="52"/>
      <c r="W59" s="52">
        <f>W60+W61</f>
        <v>8050953</v>
      </c>
      <c r="X59" s="81"/>
      <c r="Y59" s="52">
        <f>Y60+Y61</f>
        <v>5027308.68</v>
      </c>
      <c r="Z59" s="52"/>
      <c r="AA59" s="53">
        <f t="shared" si="1"/>
        <v>0.624436471061252</v>
      </c>
      <c r="AB59" s="92">
        <f t="shared" si="2"/>
        <v>0.98187186770221968</v>
      </c>
    </row>
    <row r="60" spans="1:28" ht="48">
      <c r="A60" s="10"/>
      <c r="B60" s="85"/>
      <c r="C60" s="86"/>
      <c r="D60" s="86"/>
      <c r="E60" s="86"/>
      <c r="F60" s="86"/>
      <c r="G60" s="86"/>
      <c r="H60" s="86"/>
      <c r="I60" s="86"/>
      <c r="J60" s="86"/>
      <c r="K60" s="86"/>
      <c r="L60" s="51" t="s">
        <v>59</v>
      </c>
      <c r="M60" s="48">
        <v>11</v>
      </c>
      <c r="N60" s="48">
        <v>1</v>
      </c>
      <c r="O60" s="49"/>
      <c r="P60" s="50"/>
      <c r="Q60" s="47">
        <v>6354500</v>
      </c>
      <c r="R60" s="47"/>
      <c r="S60" s="47">
        <v>5014042.0199999996</v>
      </c>
      <c r="T60" s="47"/>
      <c r="U60" s="45">
        <f t="shared" ref="U60:U61" si="31">IFERROR(S60/Q60,0)</f>
        <v>0.78905374459044764</v>
      </c>
      <c r="V60" s="47"/>
      <c r="W60" s="47">
        <v>7800953</v>
      </c>
      <c r="X60" s="47"/>
      <c r="Y60" s="47">
        <v>4891703.68</v>
      </c>
      <c r="Z60" s="47"/>
      <c r="AA60" s="45">
        <f t="shared" ref="AA60" si="32">IFERROR(Y60/W60,0)</f>
        <v>0.6270648829700679</v>
      </c>
      <c r="AB60" s="46">
        <f t="shared" ref="AB60" si="33">IFERROR(Y60/S60,0)</f>
        <v>0.97560085465737678</v>
      </c>
    </row>
    <row r="61" spans="1:28" ht="40.5" customHeight="1">
      <c r="A61" s="10"/>
      <c r="B61" s="85"/>
      <c r="C61" s="86"/>
      <c r="D61" s="86"/>
      <c r="E61" s="86"/>
      <c r="F61" s="86"/>
      <c r="G61" s="86"/>
      <c r="H61" s="86"/>
      <c r="I61" s="86"/>
      <c r="J61" s="86"/>
      <c r="K61" s="86"/>
      <c r="L61" s="51" t="s">
        <v>47</v>
      </c>
      <c r="M61" s="48">
        <v>11</v>
      </c>
      <c r="N61" s="48">
        <v>1</v>
      </c>
      <c r="O61" s="49"/>
      <c r="P61" s="50"/>
      <c r="Q61" s="47">
        <v>106200</v>
      </c>
      <c r="R61" s="47"/>
      <c r="S61" s="47">
        <v>106085</v>
      </c>
      <c r="T61" s="47"/>
      <c r="U61" s="45">
        <f t="shared" si="31"/>
        <v>0.99891713747645949</v>
      </c>
      <c r="V61" s="47"/>
      <c r="W61" s="47">
        <v>250000</v>
      </c>
      <c r="X61" s="47"/>
      <c r="Y61" s="47">
        <v>135605</v>
      </c>
      <c r="Z61" s="47"/>
      <c r="AA61" s="45">
        <f t="shared" ref="AA61" si="34">IFERROR(Y61/W61,0)</f>
        <v>0.54242000000000001</v>
      </c>
      <c r="AB61" s="46">
        <f t="shared" ref="AB61" si="35">IFERROR(Y61/S61,0)</f>
        <v>1.278267427063204</v>
      </c>
    </row>
    <row r="62" spans="1:28" ht="24" customHeight="1" thickBot="1">
      <c r="A62" s="10"/>
      <c r="B62" s="134">
        <v>10</v>
      </c>
      <c r="C62" s="135"/>
      <c r="D62" s="135"/>
      <c r="E62" s="135"/>
      <c r="F62" s="135"/>
      <c r="G62" s="135"/>
      <c r="H62" s="135"/>
      <c r="I62" s="135"/>
      <c r="J62" s="135"/>
      <c r="K62" s="135"/>
      <c r="L62" s="124" t="s">
        <v>6</v>
      </c>
      <c r="M62" s="125"/>
      <c r="N62" s="125"/>
      <c r="O62" s="125"/>
      <c r="P62" s="73"/>
      <c r="Q62" s="93">
        <f>Q11+Q19+Q24+Q33+Q49+Q53+Q58+Q29+Q15</f>
        <v>478455081.75999993</v>
      </c>
      <c r="R62" s="93">
        <f>R11+R19+R24+R33+R49+R53+R58+R29+R15</f>
        <v>0</v>
      </c>
      <c r="S62" s="93">
        <f>S11+S19+S24+S33+S49+S53+S58+S29+S15</f>
        <v>346790854.95000005</v>
      </c>
      <c r="T62" s="74"/>
      <c r="U62" s="63">
        <f t="shared" si="0"/>
        <v>0.72481381883191165</v>
      </c>
      <c r="V62" s="74"/>
      <c r="W62" s="93">
        <f>W11+W19+W24+W33+W49+W53+W58+W29+W15</f>
        <v>497598816.53000003</v>
      </c>
      <c r="X62" s="93">
        <f>X11+X19+X24+X33+X49+X53+X58+X29+X15</f>
        <v>0</v>
      </c>
      <c r="Y62" s="93">
        <f>Y11+Y19+Y24+Y33+Y49+Y53+Y58+Y29+Y15</f>
        <v>349762537.51000005</v>
      </c>
      <c r="Z62" s="74"/>
      <c r="AA62" s="63">
        <f t="shared" si="1"/>
        <v>0.70290066192091316</v>
      </c>
      <c r="AB62" s="91">
        <f t="shared" si="2"/>
        <v>1.0085690914785757</v>
      </c>
    </row>
    <row r="63" spans="1:28" ht="12.75" customHeight="1">
      <c r="A63" s="17"/>
      <c r="B63" s="133">
        <v>3</v>
      </c>
      <c r="C63" s="133"/>
      <c r="D63" s="133"/>
      <c r="E63" s="133"/>
      <c r="F63" s="133"/>
      <c r="G63" s="133"/>
      <c r="H63" s="133"/>
      <c r="I63" s="133"/>
      <c r="J63" s="133"/>
      <c r="K63" s="133"/>
      <c r="L63" s="19"/>
      <c r="M63" s="19"/>
      <c r="N63" s="19"/>
      <c r="O63" s="19"/>
      <c r="P63" s="18"/>
      <c r="Q63" s="20"/>
      <c r="R63" s="21"/>
      <c r="S63" s="22"/>
      <c r="T63" s="22"/>
      <c r="U63" s="23"/>
      <c r="V63" s="22"/>
      <c r="W63" s="22"/>
      <c r="X63" s="22"/>
      <c r="Y63" s="22"/>
      <c r="Z63" s="22"/>
      <c r="AA63" s="23"/>
      <c r="AB63" s="24"/>
    </row>
    <row r="64" spans="1:28" ht="38.25" customHeight="1">
      <c r="B64" s="133" t="s">
        <v>7</v>
      </c>
      <c r="C64" s="133"/>
      <c r="D64" s="133"/>
      <c r="E64" s="133"/>
      <c r="F64" s="133"/>
      <c r="G64" s="133"/>
      <c r="H64" s="133"/>
      <c r="I64" s="133"/>
      <c r="J64" s="133"/>
      <c r="K64" s="133"/>
      <c r="L64" s="3" t="s">
        <v>4</v>
      </c>
      <c r="M64" s="3"/>
      <c r="N64" s="3"/>
      <c r="O64" s="3"/>
      <c r="P64" s="3"/>
      <c r="Q64" s="3"/>
      <c r="R64" s="2"/>
      <c r="S64" s="3"/>
      <c r="T64" s="2"/>
      <c r="U64" s="7" t="s">
        <v>3</v>
      </c>
      <c r="V64" s="7" t="s">
        <v>3</v>
      </c>
      <c r="W64" s="3"/>
      <c r="X64" s="2"/>
      <c r="Y64" s="3"/>
      <c r="Z64" s="3"/>
      <c r="AA64" s="2"/>
      <c r="AB64" s="2"/>
    </row>
    <row r="65" spans="1:28" ht="12.75" customHeight="1">
      <c r="A65" s="17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75"/>
      <c r="M65" s="3"/>
      <c r="N65" s="3"/>
      <c r="O65" s="3"/>
      <c r="P65" s="6"/>
      <c r="Q65" s="6"/>
      <c r="R65" s="5" t="s">
        <v>2</v>
      </c>
      <c r="S65" s="3"/>
      <c r="T65" s="2"/>
      <c r="U65" s="5" t="s">
        <v>1</v>
      </c>
      <c r="V65" s="4" t="s">
        <v>1</v>
      </c>
      <c r="W65" s="3"/>
      <c r="X65" s="2"/>
      <c r="Y65" s="3"/>
      <c r="Z65" s="3"/>
      <c r="AA65" s="2"/>
      <c r="AB65" s="2"/>
    </row>
    <row r="66" spans="1:28" ht="12.75" customHeight="1">
      <c r="A66" s="17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2"/>
      <c r="AB66" s="2"/>
    </row>
    <row r="67" spans="1:28" ht="12.75" customHeight="1">
      <c r="B67" s="3"/>
      <c r="C67" s="3"/>
      <c r="D67" s="3"/>
      <c r="E67" s="3"/>
      <c r="F67" s="3"/>
      <c r="G67" s="3"/>
      <c r="H67" s="3"/>
      <c r="I67" s="3"/>
      <c r="J67" s="3"/>
      <c r="K67" s="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28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28" ht="12.75" customHeight="1">
      <c r="A70" s="2" t="s">
        <v>0</v>
      </c>
      <c r="B70" s="2"/>
      <c r="C70" s="2"/>
      <c r="D70" s="2"/>
      <c r="E70" s="2"/>
      <c r="F70" s="2"/>
      <c r="G70" s="2"/>
      <c r="H70" s="2"/>
      <c r="I70" s="2"/>
      <c r="J70" s="2"/>
      <c r="K70" s="2"/>
      <c r="W70" s="82"/>
    </row>
  </sheetData>
  <mergeCells count="28">
    <mergeCell ref="B19:K19"/>
    <mergeCell ref="B12:K12"/>
    <mergeCell ref="B11:K11"/>
    <mergeCell ref="B36:K36"/>
    <mergeCell ref="B33:K33"/>
    <mergeCell ref="B23:K23"/>
    <mergeCell ref="B22:K22"/>
    <mergeCell ref="B64:K64"/>
    <mergeCell ref="B63:K63"/>
    <mergeCell ref="B62:K62"/>
    <mergeCell ref="B59:K59"/>
    <mergeCell ref="B39:K39"/>
    <mergeCell ref="L62:O62"/>
    <mergeCell ref="U8:U9"/>
    <mergeCell ref="W8:W9"/>
    <mergeCell ref="AB8:AB9"/>
    <mergeCell ref="L5:AB5"/>
    <mergeCell ref="O8:O9"/>
    <mergeCell ref="N8:N9"/>
    <mergeCell ref="AA8:AA9"/>
    <mergeCell ref="V8:V9"/>
    <mergeCell ref="Z8:Z9"/>
    <mergeCell ref="Y8:Y9"/>
    <mergeCell ref="S8:S9"/>
    <mergeCell ref="T8:T9"/>
    <mergeCell ref="Q8:Q9"/>
    <mergeCell ref="L8:L9"/>
    <mergeCell ref="M8:M9"/>
  </mergeCells>
  <pageMargins left="0.78740157480314965" right="0.39370078740157483" top="0.78740157480314965" bottom="0.39370078740157483" header="0.51181102362204722" footer="0.51181102362204722"/>
  <pageSetup paperSize="9" scale="92" fitToHeight="0" orientation="landscape" r:id="rId1"/>
  <headerFooter alignWithMargins="0">
    <oddHeader>&amp;CСтраница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мп</vt:lpstr>
      <vt:lpstr>мп!Заголовки_для_печати</vt:lpstr>
    </vt:vector>
  </TitlesOfParts>
  <Company>ФУ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User</cp:lastModifiedBy>
  <cp:lastPrinted>2023-10-04T06:28:11Z</cp:lastPrinted>
  <dcterms:created xsi:type="dcterms:W3CDTF">2016-09-30T09:36:25Z</dcterms:created>
  <dcterms:modified xsi:type="dcterms:W3CDTF">2023-10-09T11:36:00Z</dcterms:modified>
</cp:coreProperties>
</file>