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Y19" i="2"/>
  <c r="W19"/>
  <c r="U17"/>
  <c r="T17"/>
  <c r="U37" l="1"/>
  <c r="T37"/>
  <c r="R37"/>
  <c r="Q37"/>
  <c r="S22" l="1"/>
  <c r="W22"/>
  <c r="R8" l="1"/>
  <c r="Q8"/>
  <c r="S14"/>
  <c r="Y45" l="1"/>
  <c r="U43"/>
  <c r="T43"/>
  <c r="W45"/>
  <c r="T8"/>
  <c r="T51" l="1"/>
  <c r="U8"/>
  <c r="Y14"/>
  <c r="W14"/>
  <c r="S12"/>
  <c r="S34" l="1"/>
  <c r="Y34"/>
  <c r="Y29" l="1"/>
  <c r="W29"/>
  <c r="U26"/>
  <c r="T26"/>
  <c r="R26"/>
  <c r="Q26"/>
  <c r="S29"/>
  <c r="W34" l="1"/>
  <c r="U30"/>
  <c r="T30"/>
  <c r="R30"/>
  <c r="Q30"/>
  <c r="R51"/>
  <c r="Q51"/>
  <c r="R49"/>
  <c r="Q49"/>
  <c r="R46"/>
  <c r="Q46"/>
  <c r="R43"/>
  <c r="Q43"/>
  <c r="R39"/>
  <c r="Q39"/>
  <c r="R20"/>
  <c r="Q20"/>
  <c r="R17"/>
  <c r="Q17"/>
  <c r="Q54" l="1"/>
  <c r="R54"/>
  <c r="U20"/>
  <c r="T20"/>
  <c r="W11" l="1"/>
  <c r="S9"/>
  <c r="S10"/>
  <c r="S11"/>
  <c r="S13"/>
  <c r="S15"/>
  <c r="S16"/>
  <c r="T49" l="1"/>
  <c r="U46"/>
  <c r="T46"/>
  <c r="Y48"/>
  <c r="W48"/>
  <c r="S48"/>
  <c r="S23"/>
  <c r="S53"/>
  <c r="S52"/>
  <c r="S50"/>
  <c r="S47"/>
  <c r="S44"/>
  <c r="S42"/>
  <c r="S41"/>
  <c r="S40"/>
  <c r="S38"/>
  <c r="S36"/>
  <c r="S35"/>
  <c r="S33"/>
  <c r="S32"/>
  <c r="S31"/>
  <c r="S28"/>
  <c r="S27"/>
  <c r="S25"/>
  <c r="S24"/>
  <c r="S21"/>
  <c r="S18"/>
  <c r="Y53" l="1"/>
  <c r="Y52"/>
  <c r="Y50"/>
  <c r="Y47"/>
  <c r="Y44"/>
  <c r="Y42"/>
  <c r="Y41"/>
  <c r="Y40"/>
  <c r="Y38"/>
  <c r="Y36"/>
  <c r="Y35"/>
  <c r="Y33"/>
  <c r="Y32"/>
  <c r="Y31"/>
  <c r="Y28"/>
  <c r="Y27"/>
  <c r="Y25"/>
  <c r="Y24"/>
  <c r="Y23"/>
  <c r="Y21"/>
  <c r="Y18"/>
  <c r="Y16"/>
  <c r="Y15"/>
  <c r="Y13"/>
  <c r="Y12"/>
  <c r="Y11"/>
  <c r="Y10"/>
  <c r="Y9"/>
  <c r="W47"/>
  <c r="W53"/>
  <c r="W52"/>
  <c r="W50"/>
  <c r="W44"/>
  <c r="W42"/>
  <c r="W41"/>
  <c r="W40"/>
  <c r="W38"/>
  <c r="W36"/>
  <c r="W35"/>
  <c r="W33"/>
  <c r="W32"/>
  <c r="W31"/>
  <c r="W28"/>
  <c r="W27"/>
  <c r="W25"/>
  <c r="W24"/>
  <c r="W23"/>
  <c r="W21"/>
  <c r="W18"/>
  <c r="W16"/>
  <c r="W15"/>
  <c r="W13"/>
  <c r="W12"/>
  <c r="W10"/>
  <c r="W9"/>
  <c r="W30" l="1"/>
  <c r="Y8" l="1"/>
  <c r="W8"/>
  <c r="Y30"/>
  <c r="U51"/>
  <c r="U49"/>
  <c r="U39"/>
  <c r="T39"/>
  <c r="T54" l="1"/>
  <c r="S39"/>
  <c r="S49"/>
  <c r="Y17"/>
  <c r="W17"/>
  <c r="Y39"/>
  <c r="W39"/>
  <c r="Y46"/>
  <c r="W46"/>
  <c r="Y51"/>
  <c r="W51"/>
  <c r="Y20"/>
  <c r="W20"/>
  <c r="Y37"/>
  <c r="W37"/>
  <c r="Y43"/>
  <c r="W43"/>
  <c r="W49"/>
  <c r="Y49"/>
  <c r="Y26"/>
  <c r="W26"/>
  <c r="S17"/>
  <c r="S26"/>
  <c r="S37"/>
  <c r="S43"/>
  <c r="S8"/>
  <c r="S20"/>
  <c r="S30"/>
  <c r="S46"/>
  <c r="S51"/>
  <c r="U54"/>
  <c r="Y54" l="1"/>
  <c r="W54"/>
  <c r="S54"/>
</calcChain>
</file>

<file path=xl/sharedStrings.xml><?xml version="1.0" encoding="utf-8"?>
<sst xmlns="http://schemas.openxmlformats.org/spreadsheetml/2006/main" count="107" uniqueCount="66">
  <si>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</si>
  <si>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</si>
  <si>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</si>
  <si>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</si>
  <si>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</si>
  <si>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</si>
  <si>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</si>
  <si>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</si>
  <si>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</si>
  <si>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</si>
  <si>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</si>
  <si>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</si>
  <si>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</si>
  <si>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</si>
  <si>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</si>
  <si>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</si>
  <si>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</si>
  <si>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</si>
  <si>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</si>
  <si>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</si>
  <si>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</si>
  <si>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</si>
  <si>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</si>
  <si>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</si>
  <si>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</si>
  <si>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</si>
  <si>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</si>
  <si>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</si>
  <si>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</si>
  <si>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</si>
  <si>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</si>
  <si>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</si>
  <si>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</si>
  <si>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</si>
  <si>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</si>
  <si>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</si>
  <si>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</si>
  <si>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</si>
  <si>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</si>
  <si>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</si>
  <si>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</si>
  <si>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</si>
  <si>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</si>
  <si>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</si>
  <si>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</si>
  <si>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</si>
  <si>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</si>
  <si>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</si>
  <si>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</si>
  <si>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</si>
  <si>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</si>
  <si>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</si>
  <si>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</si>
  <si>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</si>
  <si>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</si>
  <si>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</si>
  <si>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</si>
  <si>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% исполнения к исполнению 2022 года</t>
  </si>
  <si>
    <t>Сведения об исполнении бюджета Лысогорского муниципального района на 30 июня 2023 года</t>
  </si>
  <si>
    <t>Утвержденные бюджетные назначения на 30 июня  2022 года</t>
  </si>
  <si>
    <t>Кассовое исполнение на 30 июня 2022 года</t>
  </si>
  <si>
    <t>% исполнения на 30 июня  2022 года</t>
  </si>
  <si>
    <t>Утвержденные бюджетные назначения на 30 июня  2023 года</t>
  </si>
  <si>
    <t>Кассовое исполнение на 30 июня  2023 года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</si>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</sst>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showGridLines="0" showZeros="0" tabSelected="1" zoomScale="106" zoomScaleNormal="106" workbookViewId="0">
      <pane xSplit="16" ySplit="6" topLeftCell="Q34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51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7" t="s">
        <v>44</v>
      </c>
      <c r="M5" s="147" t="s">
        <v>43</v>
      </c>
      <c r="N5" s="144" t="s">
        <v>42</v>
      </c>
      <c r="O5" s="39" t="s">
        <v>41</v>
      </c>
      <c r="P5" s="39"/>
      <c r="Q5" s="146" t="s">
        <v>59</v>
      </c>
      <c r="R5" s="141" t="s">
        <v>60</v>
      </c>
      <c r="S5" s="141" t="s">
        <v>61</v>
      </c>
      <c r="T5" s="146" t="s">
        <v>62</v>
      </c>
      <c r="U5" s="141" t="s">
        <v>63</v>
      </c>
      <c r="V5" s="144"/>
      <c r="W5" s="145" t="s">
        <v>45</v>
      </c>
      <c r="X5" s="144"/>
      <c r="Y5" s="145" t="s">
        <v>57</v>
      </c>
      <c r="Z5" s="144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7"/>
      <c r="M6" s="147"/>
      <c r="N6" s="144"/>
      <c r="O6" s="39"/>
      <c r="P6" s="39"/>
      <c r="Q6" s="147"/>
      <c r="R6" s="142"/>
      <c r="S6" s="142"/>
      <c r="T6" s="147"/>
      <c r="U6" s="142"/>
      <c r="V6" s="144"/>
      <c r="W6" s="142"/>
      <c r="X6" s="144"/>
      <c r="Y6" s="142"/>
      <c r="Z6" s="144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7">
        <v>1</v>
      </c>
      <c r="C8" s="137"/>
      <c r="D8" s="137"/>
      <c r="E8" s="137"/>
      <c r="F8" s="137"/>
      <c r="G8" s="137"/>
      <c r="H8" s="137"/>
      <c r="I8" s="137"/>
      <c r="J8" s="137"/>
      <c r="K8" s="138"/>
      <c r="L8" s="43" t="s">
        <v>40</v>
      </c>
      <c r="M8" s="44">
        <v>1</v>
      </c>
      <c r="N8" s="45">
        <v>0</v>
      </c>
      <c r="O8" s="46"/>
      <c r="P8" s="47"/>
      <c r="Q8" s="88">
        <f>Q11+Q12+Q13+Q15+Q16+Q9+Q10+Q14</f>
        <v>42036670.170000002</v>
      </c>
      <c r="R8" s="88">
        <f>R11+R12+R13+R15+R16+R9+R10+R14</f>
        <v>23250536.570000004</v>
      </c>
      <c r="S8" s="87">
        <f t="shared" ref="S8:S54" si="0">R8/Q8</f>
        <v>0.55310129170490396</v>
      </c>
      <c r="T8" s="88">
        <f>T9+T10+T11+T12+T13+T14+T15+T16</f>
        <v>56894046.560000002</v>
      </c>
      <c r="U8" s="88">
        <f>U9+U10+U11+U12+U13+U14+U15+U16</f>
        <v>27265255.670000002</v>
      </c>
      <c r="V8" s="89"/>
      <c r="W8" s="87">
        <f t="shared" ref="W8:W54" si="1">IFERROR(U8/T8,0)</f>
        <v>0.47922862440881725</v>
      </c>
      <c r="X8" s="89"/>
      <c r="Y8" s="87">
        <f t="shared" ref="Y8:Y54" si="2">IFERROR(U8/R8,0)</f>
        <v>1.1726721053474594</v>
      </c>
      <c r="Z8" s="89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46</v>
      </c>
      <c r="M9" s="26">
        <v>1</v>
      </c>
      <c r="N9" s="27">
        <v>2</v>
      </c>
      <c r="O9" s="28"/>
      <c r="P9" s="29"/>
      <c r="Q9" s="61">
        <v>2177052</v>
      </c>
      <c r="R9" s="61">
        <v>1424174.8</v>
      </c>
      <c r="S9" s="97">
        <f t="shared" si="0"/>
        <v>0.65417583043491845</v>
      </c>
      <c r="T9" s="129">
        <v>2889445.25</v>
      </c>
      <c r="U9" s="61">
        <v>1350924.08</v>
      </c>
      <c r="V9" s="61"/>
      <c r="W9" s="91">
        <f t="shared" si="1"/>
        <v>0.46753752472035942</v>
      </c>
      <c r="X9" s="61"/>
      <c r="Y9" s="91">
        <f t="shared" si="2"/>
        <v>0.94856620128371882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47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>
      <c r="A11" s="7"/>
      <c r="B11" s="133">
        <v>4</v>
      </c>
      <c r="C11" s="133"/>
      <c r="D11" s="133"/>
      <c r="E11" s="133"/>
      <c r="F11" s="133"/>
      <c r="G11" s="133"/>
      <c r="H11" s="133"/>
      <c r="I11" s="133"/>
      <c r="J11" s="133"/>
      <c r="K11" s="134"/>
      <c r="L11" s="51" t="s">
        <v>39</v>
      </c>
      <c r="M11" s="52">
        <v>1</v>
      </c>
      <c r="N11" s="53">
        <v>4</v>
      </c>
      <c r="O11" s="54"/>
      <c r="P11" s="55"/>
      <c r="Q11" s="60">
        <v>16086774.060000001</v>
      </c>
      <c r="R11" s="61">
        <v>8852358.0700000003</v>
      </c>
      <c r="S11" s="97">
        <f t="shared" si="0"/>
        <v>0.55028795934988095</v>
      </c>
      <c r="T11" s="130">
        <v>20470580.210000001</v>
      </c>
      <c r="U11" s="61">
        <v>10358160.789999999</v>
      </c>
      <c r="V11" s="61"/>
      <c r="W11" s="91">
        <f t="shared" si="1"/>
        <v>0.50600230593073159</v>
      </c>
      <c r="X11" s="61"/>
      <c r="Y11" s="91">
        <f t="shared" si="2"/>
        <v>1.170101876595238</v>
      </c>
      <c r="Z11" s="61"/>
      <c r="AA11" s="14" t="s">
        <v>5</v>
      </c>
    </row>
    <row r="12" spans="1:27">
      <c r="A12" s="7"/>
      <c r="B12" s="133">
        <v>5</v>
      </c>
      <c r="C12" s="133"/>
      <c r="D12" s="133"/>
      <c r="E12" s="133"/>
      <c r="F12" s="133"/>
      <c r="G12" s="133"/>
      <c r="H12" s="133"/>
      <c r="I12" s="133"/>
      <c r="J12" s="133"/>
      <c r="K12" s="134"/>
      <c r="L12" s="56" t="s">
        <v>38</v>
      </c>
      <c r="M12" s="57">
        <v>1</v>
      </c>
      <c r="N12" s="58">
        <v>5</v>
      </c>
      <c r="O12" s="59"/>
      <c r="P12" s="60"/>
      <c r="Q12" s="60">
        <v>10300</v>
      </c>
      <c r="R12" s="61">
        <v>10300</v>
      </c>
      <c r="S12" s="97">
        <f t="shared" si="0"/>
        <v>1</v>
      </c>
      <c r="T12" s="60">
        <v>1900</v>
      </c>
      <c r="U12" s="61"/>
      <c r="V12" s="61"/>
      <c r="W12" s="91">
        <f t="shared" si="1"/>
        <v>0</v>
      </c>
      <c r="X12" s="61"/>
      <c r="Y12" s="91">
        <f t="shared" si="2"/>
        <v>0</v>
      </c>
      <c r="Z12" s="61"/>
      <c r="AA12" s="14" t="s">
        <v>5</v>
      </c>
    </row>
    <row r="13" spans="1:27" ht="33.75">
      <c r="A13" s="7"/>
      <c r="B13" s="133">
        <v>6</v>
      </c>
      <c r="C13" s="133"/>
      <c r="D13" s="133"/>
      <c r="E13" s="133"/>
      <c r="F13" s="133"/>
      <c r="G13" s="133"/>
      <c r="H13" s="133"/>
      <c r="I13" s="133"/>
      <c r="J13" s="133"/>
      <c r="K13" s="134"/>
      <c r="L13" s="56" t="s">
        <v>37</v>
      </c>
      <c r="M13" s="57">
        <v>1</v>
      </c>
      <c r="N13" s="58">
        <v>6</v>
      </c>
      <c r="O13" s="59"/>
      <c r="P13" s="60"/>
      <c r="Q13" s="60">
        <v>7072258</v>
      </c>
      <c r="R13" s="61">
        <v>3564310.14</v>
      </c>
      <c r="S13" s="97">
        <f t="shared" si="0"/>
        <v>0.5039847443348362</v>
      </c>
      <c r="T13" s="60">
        <v>8941660</v>
      </c>
      <c r="U13" s="61">
        <v>4519531.47</v>
      </c>
      <c r="V13" s="61"/>
      <c r="W13" s="91">
        <f t="shared" si="1"/>
        <v>0.50544658038887635</v>
      </c>
      <c r="X13" s="61"/>
      <c r="Y13" s="91">
        <f t="shared" si="2"/>
        <v>1.2679961317844242</v>
      </c>
      <c r="Z13" s="61"/>
      <c r="AA13" s="14" t="s">
        <v>5</v>
      </c>
    </row>
    <row r="14" spans="1:27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55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>
      <c r="A15" s="7"/>
      <c r="B15" s="133">
        <v>11</v>
      </c>
      <c r="C15" s="133"/>
      <c r="D15" s="133"/>
      <c r="E15" s="133"/>
      <c r="F15" s="133"/>
      <c r="G15" s="133"/>
      <c r="H15" s="133"/>
      <c r="I15" s="133"/>
      <c r="J15" s="133"/>
      <c r="K15" s="134"/>
      <c r="L15" s="56" t="s">
        <v>36</v>
      </c>
      <c r="M15" s="57">
        <v>1</v>
      </c>
      <c r="N15" s="58">
        <v>11</v>
      </c>
      <c r="O15" s="59"/>
      <c r="P15" s="60"/>
      <c r="Q15" s="60">
        <v>150000</v>
      </c>
      <c r="R15" s="61">
        <v>0</v>
      </c>
      <c r="S15" s="97">
        <f t="shared" si="0"/>
        <v>0</v>
      </c>
      <c r="T15" s="60">
        <v>53035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>
      <c r="A16" s="7"/>
      <c r="B16" s="133">
        <v>13</v>
      </c>
      <c r="C16" s="133"/>
      <c r="D16" s="133"/>
      <c r="E16" s="133"/>
      <c r="F16" s="133"/>
      <c r="G16" s="133"/>
      <c r="H16" s="133"/>
      <c r="I16" s="133"/>
      <c r="J16" s="133"/>
      <c r="K16" s="134"/>
      <c r="L16" s="92" t="s">
        <v>35</v>
      </c>
      <c r="M16" s="82">
        <v>1</v>
      </c>
      <c r="N16" s="83">
        <v>13</v>
      </c>
      <c r="O16" s="93"/>
      <c r="P16" s="94"/>
      <c r="Q16" s="95">
        <v>16540286.109999999</v>
      </c>
      <c r="R16" s="96">
        <v>9399393.5600000005</v>
      </c>
      <c r="S16" s="98">
        <f t="shared" si="0"/>
        <v>0.56827273104527942</v>
      </c>
      <c r="T16" s="95">
        <v>24537426.100000001</v>
      </c>
      <c r="U16" s="96">
        <v>11036639.33</v>
      </c>
      <c r="V16" s="96"/>
      <c r="W16" s="86">
        <f t="shared" si="1"/>
        <v>0.4497879804108712</v>
      </c>
      <c r="X16" s="96"/>
      <c r="Y16" s="86">
        <f t="shared" si="2"/>
        <v>1.1741863195267674</v>
      </c>
      <c r="Z16" s="96"/>
      <c r="AA16" s="14" t="s">
        <v>5</v>
      </c>
    </row>
    <row r="17" spans="1:27" ht="23.25" thickBot="1">
      <c r="A17" s="7"/>
      <c r="B17" s="139">
        <v>3</v>
      </c>
      <c r="C17" s="139"/>
      <c r="D17" s="139"/>
      <c r="E17" s="139"/>
      <c r="F17" s="139"/>
      <c r="G17" s="139"/>
      <c r="H17" s="139"/>
      <c r="I17" s="139"/>
      <c r="J17" s="139"/>
      <c r="K17" s="140"/>
      <c r="L17" s="43" t="s">
        <v>34</v>
      </c>
      <c r="M17" s="44">
        <v>3</v>
      </c>
      <c r="N17" s="45">
        <v>0</v>
      </c>
      <c r="O17" s="46"/>
      <c r="P17" s="47"/>
      <c r="Q17" s="48">
        <f>Q18</f>
        <v>1683985</v>
      </c>
      <c r="R17" s="68">
        <f>R18</f>
        <v>820074.05</v>
      </c>
      <c r="S17" s="49">
        <f t="shared" si="0"/>
        <v>0.48698417741250666</v>
      </c>
      <c r="T17" s="48">
        <f>T18+T19</f>
        <v>1872513.22</v>
      </c>
      <c r="U17" s="48">
        <f>U18+U19</f>
        <v>967524.02</v>
      </c>
      <c r="V17" s="69"/>
      <c r="W17" s="49">
        <f t="shared" si="1"/>
        <v>0.51669809839847225</v>
      </c>
      <c r="X17" s="69"/>
      <c r="Y17" s="49">
        <f t="shared" si="2"/>
        <v>1.1798007996960762</v>
      </c>
      <c r="Z17" s="69"/>
      <c r="AA17" s="14" t="s">
        <v>5</v>
      </c>
    </row>
    <row r="18" spans="1:27" ht="13.5" thickBot="1">
      <c r="A18" s="7"/>
      <c r="B18" s="133">
        <v>9</v>
      </c>
      <c r="C18" s="133"/>
      <c r="D18" s="133"/>
      <c r="E18" s="133"/>
      <c r="F18" s="133"/>
      <c r="G18" s="133"/>
      <c r="H18" s="133"/>
      <c r="I18" s="133"/>
      <c r="J18" s="133"/>
      <c r="K18" s="134"/>
      <c r="L18" s="70" t="s">
        <v>65</v>
      </c>
      <c r="M18" s="71">
        <v>3</v>
      </c>
      <c r="N18" s="72">
        <v>9</v>
      </c>
      <c r="O18" s="73"/>
      <c r="P18" s="74"/>
      <c r="Q18" s="74">
        <v>1683985</v>
      </c>
      <c r="R18" s="75">
        <v>820074.05</v>
      </c>
      <c r="S18" s="99">
        <f t="shared" si="0"/>
        <v>0.48698417741250666</v>
      </c>
      <c r="T18" s="74">
        <v>1846666</v>
      </c>
      <c r="U18" s="75">
        <v>941676.8</v>
      </c>
      <c r="V18" s="75"/>
      <c r="W18" s="50">
        <f t="shared" si="1"/>
        <v>0.50993346929006111</v>
      </c>
      <c r="X18" s="75"/>
      <c r="Y18" s="50">
        <f t="shared" si="2"/>
        <v>1.1482826459391076</v>
      </c>
      <c r="Z18" s="75"/>
      <c r="AA18" s="14" t="s">
        <v>5</v>
      </c>
    </row>
    <row r="19" spans="1:27" ht="27.75" customHeight="1" thickBot="1">
      <c r="A19" s="7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70" t="s">
        <v>64</v>
      </c>
      <c r="M19" s="71">
        <v>3</v>
      </c>
      <c r="N19" s="72">
        <v>10</v>
      </c>
      <c r="O19" s="73"/>
      <c r="P19" s="74"/>
      <c r="Q19" s="74"/>
      <c r="R19" s="75"/>
      <c r="S19" s="99"/>
      <c r="T19" s="74">
        <v>25847.22</v>
      </c>
      <c r="U19" s="75">
        <v>25847.22</v>
      </c>
      <c r="V19" s="75"/>
      <c r="W19" s="50">
        <f t="shared" si="1"/>
        <v>1</v>
      </c>
      <c r="X19" s="75"/>
      <c r="Y19" s="50">
        <f t="shared" si="2"/>
        <v>0</v>
      </c>
      <c r="Z19" s="75"/>
      <c r="AA19" s="14"/>
    </row>
    <row r="20" spans="1:27" ht="13.5" thickBot="1">
      <c r="A20" s="7"/>
      <c r="B20" s="139">
        <v>4</v>
      </c>
      <c r="C20" s="139"/>
      <c r="D20" s="139"/>
      <c r="E20" s="139"/>
      <c r="F20" s="139"/>
      <c r="G20" s="139"/>
      <c r="H20" s="139"/>
      <c r="I20" s="139"/>
      <c r="J20" s="139"/>
      <c r="K20" s="140"/>
      <c r="L20" s="43" t="s">
        <v>33</v>
      </c>
      <c r="M20" s="44">
        <v>4</v>
      </c>
      <c r="N20" s="45">
        <v>0</v>
      </c>
      <c r="O20" s="46"/>
      <c r="P20" s="47"/>
      <c r="Q20" s="48">
        <f>Q21+Q23+Q24+Q25+Q22</f>
        <v>26893764.439999998</v>
      </c>
      <c r="R20" s="68">
        <f>R21+R23+R24+R25+R22</f>
        <v>3974084.4</v>
      </c>
      <c r="S20" s="49">
        <f t="shared" si="0"/>
        <v>0.14776973334715504</v>
      </c>
      <c r="T20" s="48">
        <f>T21+T23+T24+T25+T22</f>
        <v>24564804.239999998</v>
      </c>
      <c r="U20" s="68">
        <f>U21+U23+U24+U25+U22</f>
        <v>3146476.74</v>
      </c>
      <c r="V20" s="69"/>
      <c r="W20" s="49">
        <f t="shared" si="1"/>
        <v>0.1280888180202327</v>
      </c>
      <c r="X20" s="69"/>
      <c r="Y20" s="49">
        <f t="shared" si="2"/>
        <v>0.79174884660225142</v>
      </c>
      <c r="Z20" s="69"/>
      <c r="AA20" s="14" t="s">
        <v>5</v>
      </c>
    </row>
    <row r="21" spans="1:27">
      <c r="A21" s="7"/>
      <c r="B21" s="133">
        <v>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70" t="s">
        <v>32</v>
      </c>
      <c r="M21" s="119">
        <v>4</v>
      </c>
      <c r="N21" s="119">
        <v>5</v>
      </c>
      <c r="O21" s="73"/>
      <c r="P21" s="74"/>
      <c r="Q21" s="74">
        <v>32900</v>
      </c>
      <c r="R21" s="75"/>
      <c r="S21" s="104">
        <f t="shared" si="0"/>
        <v>0</v>
      </c>
      <c r="T21" s="74">
        <v>37400</v>
      </c>
      <c r="U21" s="75">
        <v>36875</v>
      </c>
      <c r="V21" s="75"/>
      <c r="W21" s="100">
        <f t="shared" si="1"/>
        <v>0.98596256684491979</v>
      </c>
      <c r="X21" s="75"/>
      <c r="Y21" s="100">
        <f t="shared" si="2"/>
        <v>0</v>
      </c>
      <c r="Z21" s="75"/>
      <c r="AA21" s="14" t="s">
        <v>5</v>
      </c>
    </row>
    <row r="22" spans="1:27">
      <c r="A22" s="7"/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 t="s">
        <v>52</v>
      </c>
      <c r="M22" s="58">
        <v>4</v>
      </c>
      <c r="N22" s="58">
        <v>6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/>
      <c r="Z22" s="75"/>
      <c r="AA22" s="14"/>
    </row>
    <row r="23" spans="1:27">
      <c r="A23" s="7"/>
      <c r="B23" s="133">
        <v>6</v>
      </c>
      <c r="C23" s="133"/>
      <c r="D23" s="133"/>
      <c r="E23" s="133"/>
      <c r="F23" s="133"/>
      <c r="G23" s="133"/>
      <c r="H23" s="133"/>
      <c r="I23" s="133"/>
      <c r="J23" s="133"/>
      <c r="K23" s="134"/>
      <c r="L23" s="118" t="s">
        <v>49</v>
      </c>
      <c r="M23" s="58">
        <v>4</v>
      </c>
      <c r="N23" s="58">
        <v>8</v>
      </c>
      <c r="O23" s="59"/>
      <c r="P23" s="60"/>
      <c r="Q23" s="60"/>
      <c r="R23" s="61"/>
      <c r="S23" s="97">
        <f>IFERROR(R23/Q23,0)</f>
        <v>0</v>
      </c>
      <c r="T23" s="60"/>
      <c r="U23" s="61"/>
      <c r="V23" s="61"/>
      <c r="W23" s="91">
        <f t="shared" si="1"/>
        <v>0</v>
      </c>
      <c r="X23" s="61"/>
      <c r="Y23" s="91">
        <f t="shared" si="2"/>
        <v>0</v>
      </c>
      <c r="Z23" s="61"/>
      <c r="AA23" s="14" t="s">
        <v>5</v>
      </c>
    </row>
    <row r="24" spans="1:27">
      <c r="A24" s="7"/>
      <c r="B24" s="133">
        <v>9</v>
      </c>
      <c r="C24" s="133"/>
      <c r="D24" s="133"/>
      <c r="E24" s="133"/>
      <c r="F24" s="133"/>
      <c r="G24" s="133"/>
      <c r="H24" s="133"/>
      <c r="I24" s="133"/>
      <c r="J24" s="133"/>
      <c r="K24" s="134"/>
      <c r="L24" s="56" t="s">
        <v>31</v>
      </c>
      <c r="M24" s="58">
        <v>4</v>
      </c>
      <c r="N24" s="58">
        <v>9</v>
      </c>
      <c r="O24" s="59"/>
      <c r="P24" s="60"/>
      <c r="Q24" s="60">
        <v>25009157.559999999</v>
      </c>
      <c r="R24" s="61">
        <v>3945486</v>
      </c>
      <c r="S24" s="97">
        <f t="shared" si="0"/>
        <v>0.15776165152841717</v>
      </c>
      <c r="T24" s="60">
        <v>19273514.239999998</v>
      </c>
      <c r="U24" s="61">
        <v>1429543</v>
      </c>
      <c r="V24" s="61"/>
      <c r="W24" s="91">
        <f t="shared" si="1"/>
        <v>7.4171372288357518E-2</v>
      </c>
      <c r="X24" s="61"/>
      <c r="Y24" s="91">
        <f t="shared" si="2"/>
        <v>0.36232367824901673</v>
      </c>
      <c r="Z24" s="61"/>
      <c r="AA24" s="14" t="s">
        <v>5</v>
      </c>
    </row>
    <row r="25" spans="1:27" ht="13.5" thickBot="1">
      <c r="A25" s="7"/>
      <c r="B25" s="133">
        <v>12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01" t="s">
        <v>30</v>
      </c>
      <c r="M25" s="102">
        <v>4</v>
      </c>
      <c r="N25" s="102">
        <v>12</v>
      </c>
      <c r="O25" s="103"/>
      <c r="P25" s="95"/>
      <c r="Q25" s="95">
        <v>1851706.88</v>
      </c>
      <c r="R25" s="96">
        <v>28598.400000000001</v>
      </c>
      <c r="S25" s="98">
        <f t="shared" si="0"/>
        <v>1.5444345057463955E-2</v>
      </c>
      <c r="T25" s="95">
        <v>5253890</v>
      </c>
      <c r="U25" s="96">
        <v>1680058.74</v>
      </c>
      <c r="V25" s="96"/>
      <c r="W25" s="86">
        <f t="shared" si="1"/>
        <v>0.31977425107872454</v>
      </c>
      <c r="X25" s="96"/>
      <c r="Y25" s="86">
        <f t="shared" si="2"/>
        <v>58.746599110439739</v>
      </c>
      <c r="Z25" s="96"/>
      <c r="AA25" s="14" t="s">
        <v>5</v>
      </c>
    </row>
    <row r="26" spans="1:27" ht="13.5" thickBot="1">
      <c r="A26" s="7"/>
      <c r="B26" s="139">
        <v>5</v>
      </c>
      <c r="C26" s="139"/>
      <c r="D26" s="139"/>
      <c r="E26" s="139"/>
      <c r="F26" s="139"/>
      <c r="G26" s="139"/>
      <c r="H26" s="139"/>
      <c r="I26" s="139"/>
      <c r="J26" s="139"/>
      <c r="K26" s="140"/>
      <c r="L26" s="43" t="s">
        <v>29</v>
      </c>
      <c r="M26" s="44">
        <v>5</v>
      </c>
      <c r="N26" s="45">
        <v>0</v>
      </c>
      <c r="O26" s="46"/>
      <c r="P26" s="47"/>
      <c r="Q26" s="48">
        <f>Q27+Q28+Q29</f>
        <v>31106476.949999999</v>
      </c>
      <c r="R26" s="68">
        <f>R27+R28+R29</f>
        <v>16944448.949999999</v>
      </c>
      <c r="S26" s="49">
        <f t="shared" si="0"/>
        <v>0.54472414144604697</v>
      </c>
      <c r="T26" s="48">
        <f>T27+T28+T29</f>
        <v>28736381</v>
      </c>
      <c r="U26" s="68">
        <f>U27+U28+U29</f>
        <v>19023592.75</v>
      </c>
      <c r="V26" s="69"/>
      <c r="W26" s="49">
        <f t="shared" si="1"/>
        <v>0.66200377667598431</v>
      </c>
      <c r="X26" s="69"/>
      <c r="Y26" s="49">
        <f t="shared" si="2"/>
        <v>1.1227035358975188</v>
      </c>
      <c r="Z26" s="69"/>
      <c r="AA26" s="14" t="s">
        <v>5</v>
      </c>
    </row>
    <row r="27" spans="1:27">
      <c r="A27" s="7"/>
      <c r="B27" s="133">
        <v>1</v>
      </c>
      <c r="C27" s="133"/>
      <c r="D27" s="133"/>
      <c r="E27" s="133"/>
      <c r="F27" s="133"/>
      <c r="G27" s="133"/>
      <c r="H27" s="133"/>
      <c r="I27" s="133"/>
      <c r="J27" s="133"/>
      <c r="K27" s="134"/>
      <c r="L27" s="51" t="s">
        <v>28</v>
      </c>
      <c r="M27" s="52">
        <v>5</v>
      </c>
      <c r="N27" s="53">
        <v>1</v>
      </c>
      <c r="O27" s="54"/>
      <c r="P27" s="55"/>
      <c r="Q27" s="55">
        <v>6000</v>
      </c>
      <c r="R27" s="36">
        <v>1164.21</v>
      </c>
      <c r="S27" s="105">
        <f t="shared" si="0"/>
        <v>0.19403500000000001</v>
      </c>
      <c r="T27" s="55">
        <v>11000</v>
      </c>
      <c r="U27" s="36">
        <v>8642.7800000000007</v>
      </c>
      <c r="V27" s="36"/>
      <c r="W27" s="50">
        <f t="shared" si="1"/>
        <v>0.78570727272727281</v>
      </c>
      <c r="X27" s="36"/>
      <c r="Y27" s="50">
        <f t="shared" si="2"/>
        <v>7.4237293958993655</v>
      </c>
      <c r="Z27" s="36"/>
      <c r="AA27" s="14" t="s">
        <v>5</v>
      </c>
    </row>
    <row r="28" spans="1:27">
      <c r="A28" s="7"/>
      <c r="B28" s="133">
        <v>2</v>
      </c>
      <c r="C28" s="133"/>
      <c r="D28" s="133"/>
      <c r="E28" s="133"/>
      <c r="F28" s="133"/>
      <c r="G28" s="133"/>
      <c r="H28" s="133"/>
      <c r="I28" s="133"/>
      <c r="J28" s="133"/>
      <c r="K28" s="134"/>
      <c r="L28" s="62" t="s">
        <v>27</v>
      </c>
      <c r="M28" s="63">
        <v>5</v>
      </c>
      <c r="N28" s="64">
        <v>2</v>
      </c>
      <c r="O28" s="65"/>
      <c r="P28" s="66"/>
      <c r="Q28" s="66">
        <v>31100476.949999999</v>
      </c>
      <c r="R28" s="67">
        <v>16943284.739999998</v>
      </c>
      <c r="S28" s="106">
        <f t="shared" si="0"/>
        <v>0.54479179747756246</v>
      </c>
      <c r="T28" s="66">
        <v>28603381</v>
      </c>
      <c r="U28" s="67">
        <v>18892949.969999999</v>
      </c>
      <c r="V28" s="67"/>
      <c r="W28" s="100">
        <f t="shared" si="1"/>
        <v>0.660514572385691</v>
      </c>
      <c r="X28" s="67"/>
      <c r="Y28" s="100">
        <f t="shared" si="2"/>
        <v>1.1150700858728531</v>
      </c>
      <c r="Z28" s="67"/>
      <c r="AA28" s="14" t="s">
        <v>5</v>
      </c>
    </row>
    <row r="29" spans="1:27" ht="13.5" thickBot="1">
      <c r="A29" s="7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70" t="s">
        <v>54</v>
      </c>
      <c r="M29" s="71">
        <v>5</v>
      </c>
      <c r="N29" s="72">
        <v>3</v>
      </c>
      <c r="O29" s="73"/>
      <c r="P29" s="74"/>
      <c r="Q29" s="74"/>
      <c r="R29" s="75"/>
      <c r="S29" s="124" t="e">
        <f t="shared" si="0"/>
        <v>#DIV/0!</v>
      </c>
      <c r="T29" s="74">
        <v>122000</v>
      </c>
      <c r="U29" s="75">
        <v>122000</v>
      </c>
      <c r="V29" s="75"/>
      <c r="W29" s="100">
        <f t="shared" si="1"/>
        <v>1</v>
      </c>
      <c r="X29" s="75"/>
      <c r="Y29" s="100">
        <f t="shared" si="2"/>
        <v>0</v>
      </c>
      <c r="Z29" s="75"/>
      <c r="AA29" s="14"/>
    </row>
    <row r="30" spans="1:27" ht="13.5" thickBot="1">
      <c r="A30" s="7"/>
      <c r="B30" s="139">
        <v>7</v>
      </c>
      <c r="C30" s="139"/>
      <c r="D30" s="139"/>
      <c r="E30" s="139"/>
      <c r="F30" s="139"/>
      <c r="G30" s="139"/>
      <c r="H30" s="139"/>
      <c r="I30" s="139"/>
      <c r="J30" s="139"/>
      <c r="K30" s="140"/>
      <c r="L30" s="43" t="s">
        <v>26</v>
      </c>
      <c r="M30" s="44">
        <v>7</v>
      </c>
      <c r="N30" s="45">
        <v>0</v>
      </c>
      <c r="O30" s="46"/>
      <c r="P30" s="47"/>
      <c r="Q30" s="48">
        <f>Q31+Q32+Q35+Q36+Q33+Q34</f>
        <v>363802430.54000002</v>
      </c>
      <c r="R30" s="48">
        <f>R31+R32+R35+R36+R33+R34</f>
        <v>179619474.59999999</v>
      </c>
      <c r="S30" s="49">
        <f t="shared" si="0"/>
        <v>0.49372807744408642</v>
      </c>
      <c r="T30" s="48">
        <f>T31+T32+T35+T36+T33+T34</f>
        <v>360845469.56999999</v>
      </c>
      <c r="U30" s="48">
        <f>U31+U32+U35+U36+U33+U34</f>
        <v>218966785.32999998</v>
      </c>
      <c r="V30" s="69"/>
      <c r="W30" s="49">
        <f t="shared" si="1"/>
        <v>0.60681594697844166</v>
      </c>
      <c r="X30" s="69"/>
      <c r="Y30" s="49">
        <f t="shared" si="2"/>
        <v>1.2190592685877948</v>
      </c>
      <c r="Z30" s="69"/>
      <c r="AA30" s="14" t="s">
        <v>5</v>
      </c>
    </row>
    <row r="31" spans="1:27">
      <c r="A31" s="7"/>
      <c r="B31" s="133">
        <v>1</v>
      </c>
      <c r="C31" s="133"/>
      <c r="D31" s="133"/>
      <c r="E31" s="133"/>
      <c r="F31" s="133"/>
      <c r="G31" s="133"/>
      <c r="H31" s="133"/>
      <c r="I31" s="133"/>
      <c r="J31" s="133"/>
      <c r="K31" s="134"/>
      <c r="L31" s="51" t="s">
        <v>25</v>
      </c>
      <c r="M31" s="52">
        <v>7</v>
      </c>
      <c r="N31" s="53">
        <v>1</v>
      </c>
      <c r="O31" s="54"/>
      <c r="P31" s="55"/>
      <c r="Q31" s="55">
        <v>54625168.600000001</v>
      </c>
      <c r="R31" s="36">
        <v>29768280.640000001</v>
      </c>
      <c r="S31" s="105">
        <f t="shared" si="0"/>
        <v>0.54495540065024162</v>
      </c>
      <c r="T31" s="55">
        <v>47496163.810000002</v>
      </c>
      <c r="U31" s="36">
        <v>25573696.079999998</v>
      </c>
      <c r="V31" s="36"/>
      <c r="W31" s="50">
        <f t="shared" si="1"/>
        <v>0.53843708688354375</v>
      </c>
      <c r="X31" s="36"/>
      <c r="Y31" s="50">
        <f t="shared" si="2"/>
        <v>0.85909214540379975</v>
      </c>
      <c r="Z31" s="36"/>
      <c r="AA31" s="14" t="s">
        <v>5</v>
      </c>
    </row>
    <row r="32" spans="1:27">
      <c r="A32" s="7"/>
      <c r="B32" s="133">
        <v>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56" t="s">
        <v>24</v>
      </c>
      <c r="M32" s="57">
        <v>7</v>
      </c>
      <c r="N32" s="58">
        <v>2</v>
      </c>
      <c r="O32" s="59"/>
      <c r="P32" s="60"/>
      <c r="Q32" s="60">
        <v>290616540.94</v>
      </c>
      <c r="R32" s="61">
        <v>140492961.28999999</v>
      </c>
      <c r="S32" s="97">
        <f t="shared" si="0"/>
        <v>0.48343071194631637</v>
      </c>
      <c r="T32" s="60">
        <v>288800895.49000001</v>
      </c>
      <c r="U32" s="61">
        <v>180174547.36000001</v>
      </c>
      <c r="V32" s="61"/>
      <c r="W32" s="50">
        <f t="shared" si="1"/>
        <v>0.62387115197237575</v>
      </c>
      <c r="X32" s="61"/>
      <c r="Y32" s="50">
        <f t="shared" si="2"/>
        <v>1.2824453674094809</v>
      </c>
      <c r="Z32" s="61"/>
      <c r="AA32" s="14" t="s">
        <v>5</v>
      </c>
    </row>
    <row r="33" spans="1:27">
      <c r="A33" s="7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56" t="s">
        <v>48</v>
      </c>
      <c r="M33" s="57">
        <v>7</v>
      </c>
      <c r="N33" s="58">
        <v>3</v>
      </c>
      <c r="O33" s="59"/>
      <c r="P33" s="60"/>
      <c r="Q33" s="60">
        <v>7308405</v>
      </c>
      <c r="R33" s="61">
        <v>3559770.7</v>
      </c>
      <c r="S33" s="97">
        <f t="shared" si="0"/>
        <v>0.48707901382038904</v>
      </c>
      <c r="T33" s="60">
        <v>7780220.2699999996</v>
      </c>
      <c r="U33" s="61">
        <v>4105181.21</v>
      </c>
      <c r="V33" s="61"/>
      <c r="W33" s="50">
        <f t="shared" si="1"/>
        <v>0.52764331439680434</v>
      </c>
      <c r="X33" s="61"/>
      <c r="Y33" s="50">
        <f t="shared" si="2"/>
        <v>1.1532150680379496</v>
      </c>
      <c r="Z33" s="61"/>
      <c r="AA33" s="14"/>
    </row>
    <row r="34" spans="1:27" ht="22.5">
      <c r="A34" s="7"/>
      <c r="B34" s="120"/>
      <c r="C34" s="120"/>
      <c r="D34" s="120"/>
      <c r="E34" s="120"/>
      <c r="F34" s="120"/>
      <c r="G34" s="120"/>
      <c r="H34" s="120"/>
      <c r="I34" s="120"/>
      <c r="J34" s="120"/>
      <c r="K34" s="121"/>
      <c r="L34" s="56" t="s">
        <v>53</v>
      </c>
      <c r="M34" s="57">
        <v>7</v>
      </c>
      <c r="N34" s="58">
        <v>5</v>
      </c>
      <c r="O34" s="59"/>
      <c r="P34" s="60"/>
      <c r="Q34" s="60"/>
      <c r="R34" s="61"/>
      <c r="S34" s="97" t="e">
        <f t="shared" si="0"/>
        <v>#DIV/0!</v>
      </c>
      <c r="T34" s="60"/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/>
    </row>
    <row r="35" spans="1:27">
      <c r="A35" s="7"/>
      <c r="B35" s="133">
        <v>7</v>
      </c>
      <c r="C35" s="133"/>
      <c r="D35" s="133"/>
      <c r="E35" s="133"/>
      <c r="F35" s="133"/>
      <c r="G35" s="133"/>
      <c r="H35" s="133"/>
      <c r="I35" s="133"/>
      <c r="J35" s="133"/>
      <c r="K35" s="134"/>
      <c r="L35" s="56" t="s">
        <v>23</v>
      </c>
      <c r="M35" s="57">
        <v>7</v>
      </c>
      <c r="N35" s="58">
        <v>7</v>
      </c>
      <c r="O35" s="59"/>
      <c r="P35" s="60"/>
      <c r="Q35" s="60">
        <v>1919573</v>
      </c>
      <c r="R35" s="61">
        <v>824449.81</v>
      </c>
      <c r="S35" s="97">
        <f t="shared" si="0"/>
        <v>0.42949646093167598</v>
      </c>
      <c r="T35" s="60">
        <v>2722643</v>
      </c>
      <c r="U35" s="61">
        <v>2386444.9500000002</v>
      </c>
      <c r="V35" s="61"/>
      <c r="W35" s="50">
        <f t="shared" si="1"/>
        <v>0.87651776233608303</v>
      </c>
      <c r="X35" s="61"/>
      <c r="Y35" s="50">
        <f t="shared" si="2"/>
        <v>2.8945909393805307</v>
      </c>
      <c r="Z35" s="61"/>
      <c r="AA35" s="14" t="s">
        <v>5</v>
      </c>
    </row>
    <row r="36" spans="1:27" ht="13.5" thickBot="1">
      <c r="A36" s="7"/>
      <c r="B36" s="133">
        <v>9</v>
      </c>
      <c r="C36" s="133"/>
      <c r="D36" s="133"/>
      <c r="E36" s="133"/>
      <c r="F36" s="133"/>
      <c r="G36" s="133"/>
      <c r="H36" s="133"/>
      <c r="I36" s="133"/>
      <c r="J36" s="133"/>
      <c r="K36" s="134"/>
      <c r="L36" s="62" t="s">
        <v>22</v>
      </c>
      <c r="M36" s="63">
        <v>7</v>
      </c>
      <c r="N36" s="64">
        <v>9</v>
      </c>
      <c r="O36" s="65"/>
      <c r="P36" s="66"/>
      <c r="Q36" s="66">
        <v>9332743</v>
      </c>
      <c r="R36" s="67">
        <v>4974012.16</v>
      </c>
      <c r="S36" s="106">
        <f t="shared" si="0"/>
        <v>0.53296358423241696</v>
      </c>
      <c r="T36" s="66">
        <v>14045547</v>
      </c>
      <c r="U36" s="67">
        <v>6726915.7300000004</v>
      </c>
      <c r="V36" s="67"/>
      <c r="W36" s="100">
        <f t="shared" si="1"/>
        <v>0.47893583140621016</v>
      </c>
      <c r="X36" s="67"/>
      <c r="Y36" s="100">
        <f t="shared" si="2"/>
        <v>1.352412401420426</v>
      </c>
      <c r="Z36" s="67"/>
      <c r="AA36" s="14" t="s">
        <v>5</v>
      </c>
    </row>
    <row r="37" spans="1:27" ht="13.5" thickBot="1">
      <c r="A37" s="7"/>
      <c r="B37" s="139">
        <v>8</v>
      </c>
      <c r="C37" s="139"/>
      <c r="D37" s="139"/>
      <c r="E37" s="139"/>
      <c r="F37" s="139"/>
      <c r="G37" s="139"/>
      <c r="H37" s="139"/>
      <c r="I37" s="139"/>
      <c r="J37" s="139"/>
      <c r="K37" s="140"/>
      <c r="L37" s="43" t="s">
        <v>21</v>
      </c>
      <c r="M37" s="44">
        <v>8</v>
      </c>
      <c r="N37" s="45">
        <v>0</v>
      </c>
      <c r="O37" s="46"/>
      <c r="P37" s="47"/>
      <c r="Q37" s="48">
        <f>Q38</f>
        <v>45988898.240000002</v>
      </c>
      <c r="R37" s="48">
        <f>R38</f>
        <v>27404899.77</v>
      </c>
      <c r="S37" s="49">
        <f t="shared" si="0"/>
        <v>0.59590250731781824</v>
      </c>
      <c r="T37" s="48">
        <f>T38</f>
        <v>45839777.659999996</v>
      </c>
      <c r="U37" s="48">
        <f>U38</f>
        <v>24218555.780000001</v>
      </c>
      <c r="V37" s="69"/>
      <c r="W37" s="49">
        <f t="shared" si="1"/>
        <v>0.52833056825956692</v>
      </c>
      <c r="X37" s="69"/>
      <c r="Y37" s="49">
        <f t="shared" si="2"/>
        <v>0.88373086503720499</v>
      </c>
      <c r="Z37" s="69"/>
      <c r="AA37" s="14" t="s">
        <v>5</v>
      </c>
    </row>
    <row r="38" spans="1:27" ht="13.5" thickBot="1">
      <c r="A38" s="7"/>
      <c r="B38" s="133">
        <v>1</v>
      </c>
      <c r="C38" s="133"/>
      <c r="D38" s="133"/>
      <c r="E38" s="133"/>
      <c r="F38" s="133"/>
      <c r="G38" s="133"/>
      <c r="H38" s="133"/>
      <c r="I38" s="133"/>
      <c r="J38" s="133"/>
      <c r="K38" s="134"/>
      <c r="L38" s="51" t="s">
        <v>20</v>
      </c>
      <c r="M38" s="52">
        <v>8</v>
      </c>
      <c r="N38" s="53">
        <v>1</v>
      </c>
      <c r="O38" s="54"/>
      <c r="P38" s="55"/>
      <c r="Q38" s="55">
        <v>45988898.240000002</v>
      </c>
      <c r="R38" s="36">
        <v>27404899.77</v>
      </c>
      <c r="S38" s="105">
        <f t="shared" si="0"/>
        <v>0.59590250731781824</v>
      </c>
      <c r="T38" s="55">
        <v>45839777.659999996</v>
      </c>
      <c r="U38" s="36">
        <v>24218555.780000001</v>
      </c>
      <c r="V38" s="36"/>
      <c r="W38" s="50">
        <f t="shared" si="1"/>
        <v>0.52833056825956692</v>
      </c>
      <c r="X38" s="36"/>
      <c r="Y38" s="50">
        <f t="shared" si="2"/>
        <v>0.88373086503720499</v>
      </c>
      <c r="Z38" s="36"/>
      <c r="AA38" s="14" t="s">
        <v>5</v>
      </c>
    </row>
    <row r="39" spans="1:27" ht="13.5" thickBot="1">
      <c r="A39" s="7"/>
      <c r="B39" s="139">
        <v>10</v>
      </c>
      <c r="C39" s="139"/>
      <c r="D39" s="139"/>
      <c r="E39" s="139"/>
      <c r="F39" s="139"/>
      <c r="G39" s="139"/>
      <c r="H39" s="139"/>
      <c r="I39" s="139"/>
      <c r="J39" s="139"/>
      <c r="K39" s="140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3906600</v>
      </c>
      <c r="R39" s="48">
        <f>R40+R41+R42</f>
        <v>1934912.2400000002</v>
      </c>
      <c r="S39" s="49">
        <f t="shared" si="0"/>
        <v>0.49529315517329653</v>
      </c>
      <c r="T39" s="48">
        <f>T40+T41+T42</f>
        <v>3146177</v>
      </c>
      <c r="U39" s="48">
        <f>U40+U41+U42</f>
        <v>1934387.38</v>
      </c>
      <c r="V39" s="47"/>
      <c r="W39" s="49">
        <f t="shared" si="1"/>
        <v>0.61483742968052968</v>
      </c>
      <c r="X39" s="47"/>
      <c r="Y39" s="49">
        <f t="shared" si="2"/>
        <v>0.99972874221933683</v>
      </c>
      <c r="Z39" s="47"/>
      <c r="AA39" s="14" t="s">
        <v>5</v>
      </c>
    </row>
    <row r="40" spans="1:27">
      <c r="A40" s="7"/>
      <c r="B40" s="133">
        <v>1</v>
      </c>
      <c r="C40" s="133"/>
      <c r="D40" s="133"/>
      <c r="E40" s="133"/>
      <c r="F40" s="133"/>
      <c r="G40" s="133"/>
      <c r="H40" s="133"/>
      <c r="I40" s="133"/>
      <c r="J40" s="133"/>
      <c r="K40" s="134"/>
      <c r="L40" s="51" t="s">
        <v>18</v>
      </c>
      <c r="M40" s="52">
        <v>10</v>
      </c>
      <c r="N40" s="53">
        <v>1</v>
      </c>
      <c r="O40" s="54"/>
      <c r="P40" s="55"/>
      <c r="Q40" s="55">
        <v>667500</v>
      </c>
      <c r="R40" s="55">
        <v>340159</v>
      </c>
      <c r="S40" s="105">
        <f t="shared" si="0"/>
        <v>0.50960149812734079</v>
      </c>
      <c r="T40" s="55">
        <v>680400</v>
      </c>
      <c r="U40" s="55">
        <v>406613</v>
      </c>
      <c r="V40" s="55"/>
      <c r="W40" s="50">
        <f t="shared" si="1"/>
        <v>0.59760875955320403</v>
      </c>
      <c r="X40" s="55"/>
      <c r="Y40" s="50">
        <f t="shared" si="2"/>
        <v>1.195361580907752</v>
      </c>
      <c r="Z40" s="55"/>
      <c r="AA40" s="14" t="s">
        <v>5</v>
      </c>
    </row>
    <row r="41" spans="1:27">
      <c r="A41" s="7"/>
      <c r="B41" s="133">
        <v>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56" t="s">
        <v>17</v>
      </c>
      <c r="M41" s="57">
        <v>10</v>
      </c>
      <c r="N41" s="58">
        <v>3</v>
      </c>
      <c r="O41" s="59"/>
      <c r="P41" s="60"/>
      <c r="Q41" s="60">
        <v>947000</v>
      </c>
      <c r="R41" s="60">
        <v>446023.37</v>
      </c>
      <c r="S41" s="97">
        <f t="shared" si="0"/>
        <v>0.4709856071805702</v>
      </c>
      <c r="T41" s="60">
        <v>916365</v>
      </c>
      <c r="U41" s="60">
        <v>569540.12</v>
      </c>
      <c r="V41" s="60"/>
      <c r="W41" s="50">
        <f t="shared" si="1"/>
        <v>0.621521031466719</v>
      </c>
      <c r="X41" s="60"/>
      <c r="Y41" s="50">
        <f t="shared" si="2"/>
        <v>1.2769288748255501</v>
      </c>
      <c r="Z41" s="60"/>
      <c r="AA41" s="14" t="s">
        <v>5</v>
      </c>
    </row>
    <row r="42" spans="1:27" ht="13.5" thickBot="1">
      <c r="A42" s="7"/>
      <c r="B42" s="133">
        <v>4</v>
      </c>
      <c r="C42" s="133"/>
      <c r="D42" s="133"/>
      <c r="E42" s="133"/>
      <c r="F42" s="133"/>
      <c r="G42" s="133"/>
      <c r="H42" s="133"/>
      <c r="I42" s="133"/>
      <c r="J42" s="133"/>
      <c r="K42" s="134"/>
      <c r="L42" s="62" t="s">
        <v>16</v>
      </c>
      <c r="M42" s="63">
        <v>10</v>
      </c>
      <c r="N42" s="64">
        <v>4</v>
      </c>
      <c r="O42" s="65"/>
      <c r="P42" s="66"/>
      <c r="Q42" s="66">
        <v>2292100</v>
      </c>
      <c r="R42" s="66">
        <v>1148729.8700000001</v>
      </c>
      <c r="S42" s="106">
        <f t="shared" si="0"/>
        <v>0.50116917673748973</v>
      </c>
      <c r="T42" s="66">
        <v>1549412</v>
      </c>
      <c r="U42" s="66">
        <v>958234.26</v>
      </c>
      <c r="V42" s="66"/>
      <c r="W42" s="100">
        <f t="shared" si="1"/>
        <v>0.61845026371294398</v>
      </c>
      <c r="X42" s="66"/>
      <c r="Y42" s="100">
        <f t="shared" si="2"/>
        <v>0.8341684890634905</v>
      </c>
      <c r="Z42" s="66"/>
      <c r="AA42" s="14" t="s">
        <v>5</v>
      </c>
    </row>
    <row r="43" spans="1:27" ht="13.5" thickBot="1">
      <c r="A43" s="7"/>
      <c r="B43" s="139">
        <v>11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43" t="s">
        <v>15</v>
      </c>
      <c r="M43" s="44">
        <v>11</v>
      </c>
      <c r="N43" s="45">
        <v>0</v>
      </c>
      <c r="O43" s="46"/>
      <c r="P43" s="47"/>
      <c r="Q43" s="48">
        <f>Q44</f>
        <v>6454500</v>
      </c>
      <c r="R43" s="48">
        <f>R44</f>
        <v>3964968.97</v>
      </c>
      <c r="S43" s="49">
        <f t="shared" si="0"/>
        <v>0.61429529320629017</v>
      </c>
      <c r="T43" s="48">
        <f>T44+T45</f>
        <v>7526593</v>
      </c>
      <c r="U43" s="48">
        <f>U44+U45</f>
        <v>3638740.56</v>
      </c>
      <c r="V43" s="47"/>
      <c r="W43" s="49">
        <f t="shared" si="1"/>
        <v>0.48345121889811232</v>
      </c>
      <c r="X43" s="47"/>
      <c r="Y43" s="49">
        <f t="shared" si="2"/>
        <v>0.91772232961510414</v>
      </c>
      <c r="Z43" s="47"/>
      <c r="AA43" s="14" t="s">
        <v>5</v>
      </c>
    </row>
    <row r="44" spans="1:27">
      <c r="A44" s="7"/>
      <c r="B44" s="133">
        <v>1</v>
      </c>
      <c r="C44" s="133"/>
      <c r="D44" s="133"/>
      <c r="E44" s="133"/>
      <c r="F44" s="133"/>
      <c r="G44" s="133"/>
      <c r="H44" s="133"/>
      <c r="I44" s="133"/>
      <c r="J44" s="133"/>
      <c r="K44" s="134"/>
      <c r="L44" s="70" t="s">
        <v>14</v>
      </c>
      <c r="M44" s="71">
        <v>11</v>
      </c>
      <c r="N44" s="72">
        <v>1</v>
      </c>
      <c r="O44" s="73"/>
      <c r="P44" s="74"/>
      <c r="Q44" s="74">
        <v>6454500</v>
      </c>
      <c r="R44" s="74">
        <v>3964968.97</v>
      </c>
      <c r="S44" s="107">
        <f t="shared" si="0"/>
        <v>0.61429529320629017</v>
      </c>
      <c r="T44" s="74">
        <v>7526593</v>
      </c>
      <c r="U44" s="74">
        <v>3638740.56</v>
      </c>
      <c r="V44" s="74"/>
      <c r="W44" s="100">
        <f t="shared" si="1"/>
        <v>0.48345121889811232</v>
      </c>
      <c r="X44" s="74"/>
      <c r="Y44" s="100">
        <f t="shared" si="2"/>
        <v>0.91772232961510414</v>
      </c>
      <c r="Z44" s="74"/>
      <c r="AA44" s="14" t="s">
        <v>5</v>
      </c>
    </row>
    <row r="45" spans="1:27" ht="13.5" thickBot="1">
      <c r="A45" s="7"/>
      <c r="B45" s="127"/>
      <c r="C45" s="127"/>
      <c r="D45" s="127"/>
      <c r="E45" s="127"/>
      <c r="F45" s="127"/>
      <c r="G45" s="127"/>
      <c r="H45" s="127"/>
      <c r="I45" s="127"/>
      <c r="J45" s="127"/>
      <c r="K45" s="128"/>
      <c r="L45" s="70" t="s">
        <v>56</v>
      </c>
      <c r="M45" s="71">
        <v>11</v>
      </c>
      <c r="N45" s="72">
        <v>2</v>
      </c>
      <c r="O45" s="73"/>
      <c r="P45" s="74"/>
      <c r="Q45" s="74"/>
      <c r="R45" s="74"/>
      <c r="S45" s="107"/>
      <c r="T45" s="74"/>
      <c r="U45" s="74"/>
      <c r="V45" s="74"/>
      <c r="W45" s="100">
        <f t="shared" si="1"/>
        <v>0</v>
      </c>
      <c r="X45" s="74"/>
      <c r="Y45" s="100">
        <f t="shared" si="2"/>
        <v>0</v>
      </c>
      <c r="Z45" s="74"/>
      <c r="AA45" s="14"/>
    </row>
    <row r="46" spans="1:27" ht="13.5" thickBot="1">
      <c r="A46" s="7"/>
      <c r="B46" s="139">
        <v>12</v>
      </c>
      <c r="C46" s="139"/>
      <c r="D46" s="139"/>
      <c r="E46" s="139"/>
      <c r="F46" s="139"/>
      <c r="G46" s="139"/>
      <c r="H46" s="139"/>
      <c r="I46" s="139"/>
      <c r="J46" s="139"/>
      <c r="K46" s="140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1178800</v>
      </c>
      <c r="R46" s="48">
        <f>R47+R48</f>
        <v>988800</v>
      </c>
      <c r="S46" s="49">
        <f t="shared" si="0"/>
        <v>0.83881913810654907</v>
      </c>
      <c r="T46" s="48">
        <f>T47+T48</f>
        <v>809100</v>
      </c>
      <c r="U46" s="48">
        <f>U47+U48</f>
        <v>700096.75</v>
      </c>
      <c r="V46" s="47"/>
      <c r="W46" s="49">
        <f t="shared" si="1"/>
        <v>0.86527839574836241</v>
      </c>
      <c r="X46" s="47"/>
      <c r="Y46" s="49">
        <f t="shared" si="2"/>
        <v>0.70802664846278318</v>
      </c>
      <c r="Z46" s="47"/>
      <c r="AA46" s="14" t="s">
        <v>5</v>
      </c>
    </row>
    <row r="47" spans="1:27" ht="13.5" thickBot="1">
      <c r="A47" s="7"/>
      <c r="B47" s="133">
        <v>2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12" t="s">
        <v>12</v>
      </c>
      <c r="M47" s="113">
        <v>12</v>
      </c>
      <c r="N47" s="114">
        <v>2</v>
      </c>
      <c r="O47" s="46"/>
      <c r="P47" s="47"/>
      <c r="Q47" s="47">
        <v>250000</v>
      </c>
      <c r="R47" s="47">
        <v>60000</v>
      </c>
      <c r="S47" s="99">
        <f t="shared" si="0"/>
        <v>0.24</v>
      </c>
      <c r="T47" s="47">
        <v>250000</v>
      </c>
      <c r="U47" s="47">
        <v>140996.75</v>
      </c>
      <c r="V47" s="47"/>
      <c r="W47" s="115">
        <f t="shared" si="1"/>
        <v>0.56398700000000002</v>
      </c>
      <c r="X47" s="47"/>
      <c r="Y47" s="115">
        <f t="shared" si="2"/>
        <v>2.3499458333333334</v>
      </c>
      <c r="Z47" s="47"/>
      <c r="AA47" s="14" t="s">
        <v>5</v>
      </c>
    </row>
    <row r="48" spans="1:27" ht="13.5" thickBot="1">
      <c r="A48" s="7"/>
      <c r="B48" s="139">
        <v>13</v>
      </c>
      <c r="C48" s="139"/>
      <c r="D48" s="139"/>
      <c r="E48" s="139"/>
      <c r="F48" s="139"/>
      <c r="G48" s="139"/>
      <c r="H48" s="139"/>
      <c r="I48" s="139"/>
      <c r="J48" s="139"/>
      <c r="K48" s="140"/>
      <c r="L48" s="112" t="s">
        <v>50</v>
      </c>
      <c r="M48" s="114">
        <v>12</v>
      </c>
      <c r="N48" s="114">
        <v>4</v>
      </c>
      <c r="O48" s="46"/>
      <c r="P48" s="47"/>
      <c r="Q48" s="47">
        <v>928800</v>
      </c>
      <c r="R48" s="47">
        <v>928800</v>
      </c>
      <c r="S48" s="99">
        <f t="shared" ref="S48" si="3">R48/Q48</f>
        <v>1</v>
      </c>
      <c r="T48" s="47">
        <v>559100</v>
      </c>
      <c r="U48" s="47">
        <v>559100</v>
      </c>
      <c r="V48" s="47"/>
      <c r="W48" s="115">
        <f t="shared" si="1"/>
        <v>1</v>
      </c>
      <c r="X48" s="47"/>
      <c r="Y48" s="115">
        <f t="shared" si="2"/>
        <v>0.60195951765719202</v>
      </c>
      <c r="Z48" s="47"/>
      <c r="AA48" s="14" t="s">
        <v>5</v>
      </c>
    </row>
    <row r="49" spans="1:27" ht="23.25" thickBot="1">
      <c r="A49" s="7"/>
      <c r="B49" s="133">
        <v>1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08" t="s">
        <v>11</v>
      </c>
      <c r="M49" s="109">
        <v>13</v>
      </c>
      <c r="N49" s="110">
        <v>0</v>
      </c>
      <c r="O49" s="103"/>
      <c r="P49" s="95"/>
      <c r="Q49" s="111">
        <f>Q50</f>
        <v>0</v>
      </c>
      <c r="R49" s="111">
        <f>R50</f>
        <v>0</v>
      </c>
      <c r="S49" s="90" t="e">
        <f t="shared" si="0"/>
        <v>#DIV/0!</v>
      </c>
      <c r="T49" s="111">
        <f>T50</f>
        <v>0</v>
      </c>
      <c r="U49" s="111">
        <f>U50</f>
        <v>0</v>
      </c>
      <c r="V49" s="95"/>
      <c r="W49" s="90">
        <f t="shared" si="1"/>
        <v>0</v>
      </c>
      <c r="X49" s="95"/>
      <c r="Y49" s="90">
        <f t="shared" si="2"/>
        <v>0</v>
      </c>
      <c r="Z49" s="95"/>
      <c r="AA49" s="14" t="s">
        <v>5</v>
      </c>
    </row>
    <row r="50" spans="1:27" ht="23.25" thickBot="1">
      <c r="A50" s="7"/>
      <c r="B50" s="139">
        <v>14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0" t="s">
        <v>10</v>
      </c>
      <c r="M50" s="71">
        <v>13</v>
      </c>
      <c r="N50" s="72">
        <v>1</v>
      </c>
      <c r="O50" s="73"/>
      <c r="P50" s="74"/>
      <c r="Q50" s="74">
        <v>0</v>
      </c>
      <c r="R50" s="74">
        <v>0</v>
      </c>
      <c r="S50" s="107" t="e">
        <f t="shared" si="0"/>
        <v>#DIV/0!</v>
      </c>
      <c r="T50" s="74"/>
      <c r="U50" s="74"/>
      <c r="V50" s="74"/>
      <c r="W50" s="100">
        <f t="shared" si="1"/>
        <v>0</v>
      </c>
      <c r="X50" s="74"/>
      <c r="Y50" s="100">
        <f t="shared" si="2"/>
        <v>0</v>
      </c>
      <c r="Z50" s="74"/>
      <c r="AA50" s="14" t="s">
        <v>5</v>
      </c>
    </row>
    <row r="51" spans="1:27" ht="34.5" thickBot="1">
      <c r="A51" s="7"/>
      <c r="B51" s="133">
        <v>1</v>
      </c>
      <c r="C51" s="133"/>
      <c r="D51" s="133"/>
      <c r="E51" s="133"/>
      <c r="F51" s="133"/>
      <c r="G51" s="133"/>
      <c r="H51" s="133"/>
      <c r="I51" s="133"/>
      <c r="J51" s="133"/>
      <c r="K51" s="13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4215701</v>
      </c>
      <c r="R51" s="48">
        <f>R52+R53</f>
        <v>1551266</v>
      </c>
      <c r="S51" s="49">
        <f t="shared" si="0"/>
        <v>0.36797344024161105</v>
      </c>
      <c r="T51" s="48">
        <f>T52+T53</f>
        <v>5903611</v>
      </c>
      <c r="U51" s="48">
        <f>U52+U53</f>
        <v>2901629</v>
      </c>
      <c r="V51" s="47"/>
      <c r="W51" s="49">
        <f t="shared" si="1"/>
        <v>0.49150071032796705</v>
      </c>
      <c r="X51" s="47"/>
      <c r="Y51" s="49">
        <f t="shared" si="2"/>
        <v>1.8704909409475874</v>
      </c>
      <c r="Z51" s="47"/>
      <c r="AA51" s="14" t="s">
        <v>5</v>
      </c>
    </row>
    <row r="52" spans="1:27" ht="33.75">
      <c r="A52" s="7"/>
      <c r="B52" s="133">
        <v>3</v>
      </c>
      <c r="C52" s="133"/>
      <c r="D52" s="133"/>
      <c r="E52" s="133"/>
      <c r="F52" s="133"/>
      <c r="G52" s="133"/>
      <c r="H52" s="133"/>
      <c r="I52" s="133"/>
      <c r="J52" s="133"/>
      <c r="K52" s="134"/>
      <c r="L52" s="76" t="s">
        <v>8</v>
      </c>
      <c r="M52" s="77">
        <v>14</v>
      </c>
      <c r="N52" s="78">
        <v>1</v>
      </c>
      <c r="O52" s="79"/>
      <c r="P52" s="80"/>
      <c r="Q52" s="80">
        <v>4215701</v>
      </c>
      <c r="R52" s="80">
        <v>1551266</v>
      </c>
      <c r="S52" s="104">
        <f t="shared" si="0"/>
        <v>0.36797344024161105</v>
      </c>
      <c r="T52" s="80">
        <v>5903611</v>
      </c>
      <c r="U52" s="80">
        <v>2901629</v>
      </c>
      <c r="V52" s="80"/>
      <c r="W52" s="81">
        <f t="shared" si="1"/>
        <v>0.49150071032796705</v>
      </c>
      <c r="X52" s="80"/>
      <c r="Y52" s="81">
        <f t="shared" si="2"/>
        <v>1.8704909409475874</v>
      </c>
      <c r="Z52" s="80"/>
      <c r="AA52" s="14" t="s">
        <v>5</v>
      </c>
    </row>
    <row r="53" spans="1:27" ht="34.5" thickBot="1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0</v>
      </c>
      <c r="R53" s="60">
        <v>0</v>
      </c>
      <c r="S53" s="97">
        <f>IFERROR(R53/Q53,0)</f>
        <v>0</v>
      </c>
      <c r="T53" s="60"/>
      <c r="U53" s="60"/>
      <c r="V53" s="60"/>
      <c r="W53" s="50">
        <f t="shared" si="1"/>
        <v>0</v>
      </c>
      <c r="X53" s="60"/>
      <c r="Y53" s="50">
        <f t="shared" si="2"/>
        <v>0</v>
      </c>
      <c r="Z53" s="60"/>
      <c r="AA53" s="5" t="s">
        <v>5</v>
      </c>
    </row>
    <row r="54" spans="1:27" ht="12.75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5" t="s">
        <v>6</v>
      </c>
      <c r="M54" s="136"/>
      <c r="N54" s="136"/>
      <c r="O54" s="84"/>
      <c r="P54" s="84"/>
      <c r="Q54" s="85">
        <f>Q8+Q17+Q20+Q26+Q30+Q37+Q39+Q43+Q46+Q49+Q51</f>
        <v>527267826.34000003</v>
      </c>
      <c r="R54" s="85">
        <f>R8+R17+R20+R26+R30+R37+R39+R43+R46+R49+R51</f>
        <v>260453465.55000001</v>
      </c>
      <c r="S54" s="90">
        <f t="shared" si="0"/>
        <v>0.49396806051665071</v>
      </c>
      <c r="T54" s="85">
        <f>T8+T17+T20+T26+T30+T37+T39+T43+T46+T49+T51</f>
        <v>536138473.25</v>
      </c>
      <c r="U54" s="85">
        <f>U8+U17+U20+U26+U30+U37+U39+U43+U46+U49+U51</f>
        <v>302763043.97999996</v>
      </c>
      <c r="V54" s="85"/>
      <c r="W54" s="86">
        <f t="shared" si="1"/>
        <v>0.56471053484501998</v>
      </c>
      <c r="X54" s="85"/>
      <c r="Y54" s="86">
        <f t="shared" si="2"/>
        <v>1.1624458263231581</v>
      </c>
      <c r="Z54" s="85"/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4:N54"/>
    <mergeCell ref="B8:K8"/>
    <mergeCell ref="B17:K17"/>
    <mergeCell ref="B20:K20"/>
    <mergeCell ref="B26:K26"/>
    <mergeCell ref="B30:K30"/>
    <mergeCell ref="B37:K37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B16:K16"/>
    <mergeCell ref="B18:K18"/>
    <mergeCell ref="B21:K21"/>
    <mergeCell ref="B23:K23"/>
    <mergeCell ref="B24:K24"/>
    <mergeCell ref="B25:K25"/>
    <mergeCell ref="B27:K27"/>
    <mergeCell ref="B28:K28"/>
    <mergeCell ref="B31:K31"/>
    <mergeCell ref="B35:K35"/>
    <mergeCell ref="B52:K52"/>
    <mergeCell ref="B32:K32"/>
    <mergeCell ref="B42:K42"/>
    <mergeCell ref="B44:K44"/>
    <mergeCell ref="B47:K47"/>
    <mergeCell ref="B49:K49"/>
    <mergeCell ref="B51:K51"/>
    <mergeCell ref="B36:K36"/>
    <mergeCell ref="B38:K38"/>
    <mergeCell ref="B40:K40"/>
    <mergeCell ref="B41:K41"/>
  </mergeCells>
  <conditionalFormatting sqref="T20:U20 T26:U26 T39:U39 T49:U49 T51:U51 T46:U46 T30:U30 T8:U8 T43:U43 T37:U37 T17:U17">
    <cfRule type="cellIs" dxfId="1" priority="2" operator="equal">
      <formula>0</formula>
    </cfRule>
  </conditionalFormatting>
  <conditionalFormatting sqref="Q17:R17 Q20:R20 Q26:R26 Q39:R39 Q43:R43 Q49:R49 Q51:R51 Q46:R46 Q30:R30 Q8:R8 Q37:R37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2022-01-25T12:03:39Z</cp:lastPrinted>
  <dcterms:created xsi:type="dcterms:W3CDTF">2016-09-30T05:58:50Z</dcterms:created>
  <dcterms:modified xsi:type="dcterms:W3CDTF">2023-07-05T10:58:59Z</dcterms:modified>
</cp:coreProperties>
</file>