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U36" i="2"/>
  <c r="T36"/>
  <c r="R36"/>
  <c r="Q36"/>
  <c r="S21" l="1"/>
  <c r="W21"/>
  <c r="R8" l="1"/>
  <c r="Q8"/>
  <c r="S14"/>
  <c r="Y44" l="1"/>
  <c r="U42"/>
  <c r="T42"/>
  <c r="W44"/>
  <c r="T8"/>
  <c r="T50" l="1"/>
  <c r="U8"/>
  <c r="Y14"/>
  <c r="W14"/>
  <c r="S12"/>
  <c r="S33" l="1"/>
  <c r="Y33"/>
  <c r="Y28" l="1"/>
  <c r="W28"/>
  <c r="U25"/>
  <c r="T25"/>
  <c r="R25"/>
  <c r="Q25"/>
  <c r="S28"/>
  <c r="W33" l="1"/>
  <c r="U29"/>
  <c r="T29"/>
  <c r="R29"/>
  <c r="Q29"/>
  <c r="R50"/>
  <c r="Q50"/>
  <c r="R48"/>
  <c r="Q48"/>
  <c r="R45"/>
  <c r="Q45"/>
  <c r="R42"/>
  <c r="Q42"/>
  <c r="R38"/>
  <c r="Q38"/>
  <c r="R19"/>
  <c r="Q19"/>
  <c r="R17"/>
  <c r="Q17"/>
  <c r="Q53" l="1"/>
  <c r="R53"/>
  <c r="U19"/>
  <c r="T19"/>
  <c r="W11" l="1"/>
  <c r="S9"/>
  <c r="S10"/>
  <c r="S11"/>
  <c r="S13"/>
  <c r="S15"/>
  <c r="S16"/>
  <c r="T48" l="1"/>
  <c r="U45"/>
  <c r="T45"/>
  <c r="Y47"/>
  <c r="W47"/>
  <c r="S47"/>
  <c r="S22"/>
  <c r="S52"/>
  <c r="S51"/>
  <c r="S49"/>
  <c r="S46"/>
  <c r="S43"/>
  <c r="S41"/>
  <c r="S40"/>
  <c r="S39"/>
  <c r="S37"/>
  <c r="S35"/>
  <c r="S34"/>
  <c r="S32"/>
  <c r="S31"/>
  <c r="S30"/>
  <c r="S27"/>
  <c r="S26"/>
  <c r="S24"/>
  <c r="S23"/>
  <c r="S20"/>
  <c r="S18"/>
  <c r="Y52" l="1"/>
  <c r="Y51"/>
  <c r="Y49"/>
  <c r="Y46"/>
  <c r="Y43"/>
  <c r="Y41"/>
  <c r="Y40"/>
  <c r="Y39"/>
  <c r="Y37"/>
  <c r="Y35"/>
  <c r="Y34"/>
  <c r="Y32"/>
  <c r="Y31"/>
  <c r="Y30"/>
  <c r="Y27"/>
  <c r="Y26"/>
  <c r="Y24"/>
  <c r="Y23"/>
  <c r="Y22"/>
  <c r="Y20"/>
  <c r="Y18"/>
  <c r="Y16"/>
  <c r="Y15"/>
  <c r="Y13"/>
  <c r="Y12"/>
  <c r="Y11"/>
  <c r="Y10"/>
  <c r="Y9"/>
  <c r="W46"/>
  <c r="W52"/>
  <c r="W51"/>
  <c r="W49"/>
  <c r="W43"/>
  <c r="W41"/>
  <c r="W40"/>
  <c r="W39"/>
  <c r="W37"/>
  <c r="W35"/>
  <c r="W34"/>
  <c r="W32"/>
  <c r="W31"/>
  <c r="W30"/>
  <c r="W27"/>
  <c r="W26"/>
  <c r="W24"/>
  <c r="W23"/>
  <c r="W22"/>
  <c r="W20"/>
  <c r="W18"/>
  <c r="W16"/>
  <c r="W15"/>
  <c r="W13"/>
  <c r="W12"/>
  <c r="W10"/>
  <c r="W9"/>
  <c r="W29" l="1"/>
  <c r="Y8" l="1"/>
  <c r="W8"/>
  <c r="Y29"/>
  <c r="U50"/>
  <c r="U48"/>
  <c r="U38"/>
  <c r="U17"/>
  <c r="T38"/>
  <c r="T17"/>
  <c r="T53" l="1"/>
  <c r="S38"/>
  <c r="S48"/>
  <c r="Y17"/>
  <c r="W17"/>
  <c r="Y38"/>
  <c r="W38"/>
  <c r="Y45"/>
  <c r="W45"/>
  <c r="Y50"/>
  <c r="W50"/>
  <c r="Y19"/>
  <c r="W19"/>
  <c r="Y36"/>
  <c r="W36"/>
  <c r="Y42"/>
  <c r="W42"/>
  <c r="W48"/>
  <c r="Y48"/>
  <c r="Y25"/>
  <c r="W25"/>
  <c r="S17"/>
  <c r="S25"/>
  <c r="S36"/>
  <c r="S42"/>
  <c r="S8"/>
  <c r="S19"/>
  <c r="S29"/>
  <c r="S45"/>
  <c r="S50"/>
  <c r="U53"/>
  <c r="Y53" l="1"/>
  <c r="W53"/>
  <c r="S53"/>
</calcChain>
</file>

<file path=xl/sharedStrings.xml><?xml version="1.0" encoding="utf-8"?>
<sst xmlns="http://schemas.openxmlformats.org/spreadsheetml/2006/main" count="106" uniqueCount="65">
  <si>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</si>
  <si>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</si>
  <si>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</si>
  <si>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</si>
  <si>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</si>
  <si>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</si>
  <si>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</si>
  <si>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</si>
  <si>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</si>
  <si>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</si>
  <si>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</si>
  <si>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</si>
  <si>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</si>
  <si>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</si>
  <si>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</si>
  <si>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</si>
  <si>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</si>
  <si>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</si>
  <si>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</si>
  <si>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</si>
  <si>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</si>
  <si>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</si>
  <si>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</si>
  <si>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</si>
  <si>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</si>
  <si>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</si>
  <si>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</si>
  <si>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</si>
  <si>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</si>
  <si>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</si>
  <si>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</si>
  <si>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</si>
  <si>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</si>
  <si>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</si>
  <si>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</si>
  <si>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</si>
  <si>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</si>
  <si>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</si>
  <si>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</si>
  <si>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</si>
  <si>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</si>
  <si>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</si>
  <si>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</si>
  <si>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</si>
  <si>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</si>
  <si>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</si>
  <si>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</si>
  <si>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</si>
  <si>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</si>
  <si>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</si>
  <si>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</si>
  <si>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</si>
  <si>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</si>
  <si>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</si>
  <si>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</si>
  <si>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</si>
  <si>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</si>
  <si>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</si>
  <si>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Сведения об исполнении бюджета Лысогорского муниципального района на 31 марта 2023 года</t>
  </si>
  <si>
    <t>Утвержденные бюджетные назначения на 31 марта  2022 года</t>
  </si>
  <si>
    <t>Кассовое исполнение на 31 марта 2022 года</t>
  </si>
  <si>
    <t>% исполнения на 31 марта  2022 года</t>
  </si>
  <si>
    <t>Утвержденные бюджетные назначения на 31 марта  2023 года</t>
  </si>
  <si>
    <t>Кассовое исполнение на 31 марта  2023 года</t>
  </si>
  <si>
    <t>% исполнения к исполнению 2022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</si>
</sst>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9"/>
  <sheetViews>
    <sheetView showGridLines="0" showZeros="0" tabSelected="1" zoomScale="106" zoomScaleNormal="106" workbookViewId="0">
      <pane xSplit="16" ySplit="6" topLeftCell="Q34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41" t="s">
        <v>58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52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5" t="s">
        <v>45</v>
      </c>
      <c r="M5" s="145" t="s">
        <v>44</v>
      </c>
      <c r="N5" s="142" t="s">
        <v>43</v>
      </c>
      <c r="O5" s="39" t="s">
        <v>42</v>
      </c>
      <c r="P5" s="39"/>
      <c r="Q5" s="144" t="s">
        <v>59</v>
      </c>
      <c r="R5" s="139" t="s">
        <v>60</v>
      </c>
      <c r="S5" s="139" t="s">
        <v>61</v>
      </c>
      <c r="T5" s="144" t="s">
        <v>62</v>
      </c>
      <c r="U5" s="139" t="s">
        <v>63</v>
      </c>
      <c r="V5" s="142"/>
      <c r="W5" s="143" t="s">
        <v>46</v>
      </c>
      <c r="X5" s="142"/>
      <c r="Y5" s="143" t="s">
        <v>64</v>
      </c>
      <c r="Z5" s="142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5"/>
      <c r="M6" s="145"/>
      <c r="N6" s="142"/>
      <c r="O6" s="39"/>
      <c r="P6" s="39"/>
      <c r="Q6" s="145"/>
      <c r="R6" s="140"/>
      <c r="S6" s="140"/>
      <c r="T6" s="145"/>
      <c r="U6" s="140"/>
      <c r="V6" s="142"/>
      <c r="W6" s="140"/>
      <c r="X6" s="142"/>
      <c r="Y6" s="140"/>
      <c r="Z6" s="142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5">
        <v>1</v>
      </c>
      <c r="C8" s="135"/>
      <c r="D8" s="135"/>
      <c r="E8" s="135"/>
      <c r="F8" s="135"/>
      <c r="G8" s="135"/>
      <c r="H8" s="135"/>
      <c r="I8" s="135"/>
      <c r="J8" s="135"/>
      <c r="K8" s="136"/>
      <c r="L8" s="43" t="s">
        <v>41</v>
      </c>
      <c r="M8" s="44">
        <v>1</v>
      </c>
      <c r="N8" s="45">
        <v>0</v>
      </c>
      <c r="O8" s="46"/>
      <c r="P8" s="47"/>
      <c r="Q8" s="88">
        <f>Q11+Q12+Q13+Q15+Q16+Q9+Q10+Q14</f>
        <v>42140359</v>
      </c>
      <c r="R8" s="88">
        <f>R11+R12+R13+R15+R16+R9+R10+R14</f>
        <v>11765756.27</v>
      </c>
      <c r="S8" s="87">
        <f t="shared" ref="S8:S53" si="0">R8/Q8</f>
        <v>0.27920398755976428</v>
      </c>
      <c r="T8" s="88">
        <f>T9+T10+T11+T12+T13+T14+T15+T16</f>
        <v>57228292.530000001</v>
      </c>
      <c r="U8" s="88">
        <f>U9+U10+U11+U12+U13+U14+U15+U16</f>
        <v>12556026.390000001</v>
      </c>
      <c r="V8" s="89"/>
      <c r="W8" s="87">
        <f t="shared" ref="W8:W53" si="1">IFERROR(U8/T8,0)</f>
        <v>0.21940242902438384</v>
      </c>
      <c r="X8" s="89"/>
      <c r="Y8" s="87">
        <f t="shared" ref="Y8:Y53" si="2">IFERROR(U8/R8,0)</f>
        <v>1.0671669633353709</v>
      </c>
      <c r="Z8" s="89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47</v>
      </c>
      <c r="M9" s="26">
        <v>1</v>
      </c>
      <c r="N9" s="27">
        <v>2</v>
      </c>
      <c r="O9" s="28"/>
      <c r="P9" s="29"/>
      <c r="Q9" s="61">
        <v>2177052</v>
      </c>
      <c r="R9" s="61">
        <v>861398.98</v>
      </c>
      <c r="S9" s="97">
        <f t="shared" si="0"/>
        <v>0.39567221177996664</v>
      </c>
      <c r="T9" s="129">
        <v>2940960</v>
      </c>
      <c r="U9" s="61">
        <v>661655.78</v>
      </c>
      <c r="V9" s="61"/>
      <c r="W9" s="91">
        <f t="shared" si="1"/>
        <v>0.2249795236929438</v>
      </c>
      <c r="X9" s="61"/>
      <c r="Y9" s="91">
        <f t="shared" si="2"/>
        <v>0.76811767295104072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48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>
      <c r="A11" s="7"/>
      <c r="B11" s="131">
        <v>4</v>
      </c>
      <c r="C11" s="131"/>
      <c r="D11" s="131"/>
      <c r="E11" s="131"/>
      <c r="F11" s="131"/>
      <c r="G11" s="131"/>
      <c r="H11" s="131"/>
      <c r="I11" s="131"/>
      <c r="J11" s="131"/>
      <c r="K11" s="132"/>
      <c r="L11" s="51" t="s">
        <v>40</v>
      </c>
      <c r="M11" s="52">
        <v>1</v>
      </c>
      <c r="N11" s="53">
        <v>4</v>
      </c>
      <c r="O11" s="54"/>
      <c r="P11" s="55"/>
      <c r="Q11" s="60">
        <v>16212029.689999999</v>
      </c>
      <c r="R11" s="61">
        <v>4222446.6399999997</v>
      </c>
      <c r="S11" s="97">
        <f t="shared" si="0"/>
        <v>0.26045144998744446</v>
      </c>
      <c r="T11" s="130">
        <v>20746143.43</v>
      </c>
      <c r="U11" s="61">
        <v>4524477.2</v>
      </c>
      <c r="V11" s="61"/>
      <c r="W11" s="91">
        <f t="shared" si="1"/>
        <v>0.21808762747959082</v>
      </c>
      <c r="X11" s="61"/>
      <c r="Y11" s="91">
        <f t="shared" si="2"/>
        <v>1.0715297517649627</v>
      </c>
      <c r="Z11" s="61"/>
      <c r="AA11" s="14" t="s">
        <v>5</v>
      </c>
    </row>
    <row r="12" spans="1:27">
      <c r="A12" s="7"/>
      <c r="B12" s="131">
        <v>5</v>
      </c>
      <c r="C12" s="131"/>
      <c r="D12" s="131"/>
      <c r="E12" s="131"/>
      <c r="F12" s="131"/>
      <c r="G12" s="131"/>
      <c r="H12" s="131"/>
      <c r="I12" s="131"/>
      <c r="J12" s="131"/>
      <c r="K12" s="132"/>
      <c r="L12" s="56" t="s">
        <v>39</v>
      </c>
      <c r="M12" s="57">
        <v>1</v>
      </c>
      <c r="N12" s="58">
        <v>5</v>
      </c>
      <c r="O12" s="59"/>
      <c r="P12" s="60"/>
      <c r="Q12" s="60">
        <v>0</v>
      </c>
      <c r="R12" s="61">
        <v>0</v>
      </c>
      <c r="S12" s="97" t="e">
        <f t="shared" si="0"/>
        <v>#DIV/0!</v>
      </c>
      <c r="T12" s="60">
        <v>1300</v>
      </c>
      <c r="U12" s="61"/>
      <c r="V12" s="61"/>
      <c r="W12" s="91">
        <f t="shared" si="1"/>
        <v>0</v>
      </c>
      <c r="X12" s="61"/>
      <c r="Y12" s="91">
        <f t="shared" si="2"/>
        <v>0</v>
      </c>
      <c r="Z12" s="61"/>
      <c r="AA12" s="14" t="s">
        <v>5</v>
      </c>
    </row>
    <row r="13" spans="1:27" ht="33.75">
      <c r="A13" s="7"/>
      <c r="B13" s="131">
        <v>6</v>
      </c>
      <c r="C13" s="131"/>
      <c r="D13" s="131"/>
      <c r="E13" s="131"/>
      <c r="F13" s="131"/>
      <c r="G13" s="131"/>
      <c r="H13" s="131"/>
      <c r="I13" s="131"/>
      <c r="J13" s="131"/>
      <c r="K13" s="132"/>
      <c r="L13" s="56" t="s">
        <v>38</v>
      </c>
      <c r="M13" s="57">
        <v>1</v>
      </c>
      <c r="N13" s="58">
        <v>6</v>
      </c>
      <c r="O13" s="59"/>
      <c r="P13" s="60"/>
      <c r="Q13" s="60">
        <v>7110258</v>
      </c>
      <c r="R13" s="61">
        <v>1620392.5</v>
      </c>
      <c r="S13" s="97">
        <f t="shared" si="0"/>
        <v>0.22789503559505153</v>
      </c>
      <c r="T13" s="60">
        <v>8941660</v>
      </c>
      <c r="U13" s="61">
        <v>1970317.6</v>
      </c>
      <c r="V13" s="61"/>
      <c r="W13" s="91">
        <f t="shared" si="1"/>
        <v>0.22035255198699125</v>
      </c>
      <c r="X13" s="61"/>
      <c r="Y13" s="91">
        <f t="shared" si="2"/>
        <v>1.2159508267287094</v>
      </c>
      <c r="Z13" s="61"/>
      <c r="AA13" s="14" t="s">
        <v>5</v>
      </c>
    </row>
    <row r="14" spans="1:27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56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>
      <c r="A15" s="7"/>
      <c r="B15" s="131">
        <v>11</v>
      </c>
      <c r="C15" s="131"/>
      <c r="D15" s="131"/>
      <c r="E15" s="131"/>
      <c r="F15" s="131"/>
      <c r="G15" s="131"/>
      <c r="H15" s="131"/>
      <c r="I15" s="131"/>
      <c r="J15" s="131"/>
      <c r="K15" s="132"/>
      <c r="L15" s="56" t="s">
        <v>37</v>
      </c>
      <c r="M15" s="57">
        <v>1</v>
      </c>
      <c r="N15" s="58">
        <v>11</v>
      </c>
      <c r="O15" s="59"/>
      <c r="P15" s="60"/>
      <c r="Q15" s="60">
        <v>150000</v>
      </c>
      <c r="R15" s="61">
        <v>0</v>
      </c>
      <c r="S15" s="97">
        <f t="shared" si="0"/>
        <v>0</v>
      </c>
      <c r="T15" s="60">
        <v>100129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>
      <c r="A16" s="7"/>
      <c r="B16" s="131">
        <v>13</v>
      </c>
      <c r="C16" s="131"/>
      <c r="D16" s="131"/>
      <c r="E16" s="131"/>
      <c r="F16" s="131"/>
      <c r="G16" s="131"/>
      <c r="H16" s="131"/>
      <c r="I16" s="131"/>
      <c r="J16" s="131"/>
      <c r="K16" s="132"/>
      <c r="L16" s="92" t="s">
        <v>36</v>
      </c>
      <c r="M16" s="82">
        <v>1</v>
      </c>
      <c r="N16" s="83">
        <v>13</v>
      </c>
      <c r="O16" s="93"/>
      <c r="P16" s="94"/>
      <c r="Q16" s="95">
        <v>16491019.310000001</v>
      </c>
      <c r="R16" s="96">
        <v>5061518.1500000004</v>
      </c>
      <c r="S16" s="98">
        <f t="shared" si="0"/>
        <v>0.30692573059633388</v>
      </c>
      <c r="T16" s="95">
        <v>24498100.100000001</v>
      </c>
      <c r="U16" s="96">
        <v>5399575.8099999996</v>
      </c>
      <c r="V16" s="96"/>
      <c r="W16" s="86">
        <f t="shared" si="1"/>
        <v>0.2204079413488885</v>
      </c>
      <c r="X16" s="96"/>
      <c r="Y16" s="86">
        <f t="shared" si="2"/>
        <v>1.0667897753167197</v>
      </c>
      <c r="Z16" s="96"/>
      <c r="AA16" s="14" t="s">
        <v>5</v>
      </c>
    </row>
    <row r="17" spans="1:27" ht="23.25" thickBot="1">
      <c r="A17" s="7"/>
      <c r="B17" s="137">
        <v>3</v>
      </c>
      <c r="C17" s="137"/>
      <c r="D17" s="137"/>
      <c r="E17" s="137"/>
      <c r="F17" s="137"/>
      <c r="G17" s="137"/>
      <c r="H17" s="137"/>
      <c r="I17" s="137"/>
      <c r="J17" s="137"/>
      <c r="K17" s="138"/>
      <c r="L17" s="43" t="s">
        <v>35</v>
      </c>
      <c r="M17" s="44">
        <v>3</v>
      </c>
      <c r="N17" s="45">
        <v>0</v>
      </c>
      <c r="O17" s="46"/>
      <c r="P17" s="47"/>
      <c r="Q17" s="48">
        <f>Q18</f>
        <v>1683985</v>
      </c>
      <c r="R17" s="68">
        <f>R18</f>
        <v>421005.21</v>
      </c>
      <c r="S17" s="49">
        <f t="shared" si="0"/>
        <v>0.25000532071247666</v>
      </c>
      <c r="T17" s="48">
        <f>T18</f>
        <v>1846666</v>
      </c>
      <c r="U17" s="68">
        <f>U18</f>
        <v>377506.74</v>
      </c>
      <c r="V17" s="69"/>
      <c r="W17" s="49">
        <f t="shared" si="1"/>
        <v>0.2044261062910131</v>
      </c>
      <c r="X17" s="69"/>
      <c r="Y17" s="49">
        <f t="shared" si="2"/>
        <v>0.89667949714921569</v>
      </c>
      <c r="Z17" s="69"/>
      <c r="AA17" s="14" t="s">
        <v>5</v>
      </c>
    </row>
    <row r="18" spans="1:27" ht="34.5" thickBot="1">
      <c r="A18" s="7"/>
      <c r="B18" s="131">
        <v>9</v>
      </c>
      <c r="C18" s="131"/>
      <c r="D18" s="131"/>
      <c r="E18" s="131"/>
      <c r="F18" s="131"/>
      <c r="G18" s="131"/>
      <c r="H18" s="131"/>
      <c r="I18" s="131"/>
      <c r="J18" s="131"/>
      <c r="K18" s="132"/>
      <c r="L18" s="70" t="s">
        <v>34</v>
      </c>
      <c r="M18" s="71">
        <v>3</v>
      </c>
      <c r="N18" s="72">
        <v>9</v>
      </c>
      <c r="O18" s="73"/>
      <c r="P18" s="74"/>
      <c r="Q18" s="74">
        <v>1683985</v>
      </c>
      <c r="R18" s="75">
        <v>421005.21</v>
      </c>
      <c r="S18" s="99">
        <f t="shared" si="0"/>
        <v>0.25000532071247666</v>
      </c>
      <c r="T18" s="74">
        <v>1846666</v>
      </c>
      <c r="U18" s="75">
        <v>377506.74</v>
      </c>
      <c r="V18" s="75"/>
      <c r="W18" s="50">
        <f t="shared" si="1"/>
        <v>0.2044261062910131</v>
      </c>
      <c r="X18" s="75"/>
      <c r="Y18" s="50">
        <f t="shared" si="2"/>
        <v>0.89667949714921569</v>
      </c>
      <c r="Z18" s="75"/>
      <c r="AA18" s="14" t="s">
        <v>5</v>
      </c>
    </row>
    <row r="19" spans="1:27" ht="13.5" thickBot="1">
      <c r="A19" s="7"/>
      <c r="B19" s="137">
        <v>4</v>
      </c>
      <c r="C19" s="137"/>
      <c r="D19" s="137"/>
      <c r="E19" s="137"/>
      <c r="F19" s="137"/>
      <c r="G19" s="137"/>
      <c r="H19" s="137"/>
      <c r="I19" s="137"/>
      <c r="J19" s="137"/>
      <c r="K19" s="138"/>
      <c r="L19" s="43" t="s">
        <v>33</v>
      </c>
      <c r="M19" s="44">
        <v>4</v>
      </c>
      <c r="N19" s="45">
        <v>0</v>
      </c>
      <c r="O19" s="46"/>
      <c r="P19" s="47"/>
      <c r="Q19" s="48">
        <f>Q20+Q22+Q23+Q24+Q21</f>
        <v>26918057.559999999</v>
      </c>
      <c r="R19" s="68">
        <f>R20+R22+R23+R24+R21</f>
        <v>2894420</v>
      </c>
      <c r="S19" s="49">
        <f t="shared" si="0"/>
        <v>0.1075270752188703</v>
      </c>
      <c r="T19" s="48">
        <f>T20+T22+T23+T24+T21</f>
        <v>24480914.239999998</v>
      </c>
      <c r="U19" s="68">
        <f>U20+U22+U23+U24+U21</f>
        <v>907902</v>
      </c>
      <c r="V19" s="69"/>
      <c r="W19" s="49">
        <f t="shared" si="1"/>
        <v>3.7086114966922087E-2</v>
      </c>
      <c r="X19" s="69"/>
      <c r="Y19" s="49">
        <f t="shared" si="2"/>
        <v>0.31367320568542228</v>
      </c>
      <c r="Z19" s="69"/>
      <c r="AA19" s="14" t="s">
        <v>5</v>
      </c>
    </row>
    <row r="20" spans="1:27">
      <c r="A20" s="7"/>
      <c r="B20" s="131">
        <v>5</v>
      </c>
      <c r="C20" s="131"/>
      <c r="D20" s="131"/>
      <c r="E20" s="131"/>
      <c r="F20" s="131"/>
      <c r="G20" s="131"/>
      <c r="H20" s="131"/>
      <c r="I20" s="131"/>
      <c r="J20" s="131"/>
      <c r="K20" s="132"/>
      <c r="L20" s="70" t="s">
        <v>32</v>
      </c>
      <c r="M20" s="119">
        <v>4</v>
      </c>
      <c r="N20" s="119">
        <v>5</v>
      </c>
      <c r="O20" s="73"/>
      <c r="P20" s="74"/>
      <c r="Q20" s="74">
        <v>32900</v>
      </c>
      <c r="R20" s="75"/>
      <c r="S20" s="104">
        <f t="shared" si="0"/>
        <v>0</v>
      </c>
      <c r="T20" s="74">
        <v>37400</v>
      </c>
      <c r="U20" s="75"/>
      <c r="V20" s="75"/>
      <c r="W20" s="100">
        <f t="shared" si="1"/>
        <v>0</v>
      </c>
      <c r="X20" s="75"/>
      <c r="Y20" s="100">
        <f t="shared" si="2"/>
        <v>0</v>
      </c>
      <c r="Z20" s="75"/>
      <c r="AA20" s="14" t="s">
        <v>5</v>
      </c>
    </row>
    <row r="21" spans="1:27">
      <c r="A21" s="7"/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8" t="s">
        <v>53</v>
      </c>
      <c r="M21" s="58">
        <v>4</v>
      </c>
      <c r="N21" s="58">
        <v>6</v>
      </c>
      <c r="O21" s="59"/>
      <c r="P21" s="60"/>
      <c r="Q21" s="60"/>
      <c r="R21" s="61"/>
      <c r="S21" s="97">
        <f>IFERROR(R21/Q21,0)</f>
        <v>0</v>
      </c>
      <c r="T21" s="60"/>
      <c r="U21" s="61"/>
      <c r="V21" s="61"/>
      <c r="W21" s="91">
        <f t="shared" si="1"/>
        <v>0</v>
      </c>
      <c r="X21" s="61"/>
      <c r="Y21" s="91"/>
      <c r="Z21" s="75"/>
      <c r="AA21" s="14"/>
    </row>
    <row r="22" spans="1:27">
      <c r="A22" s="7"/>
      <c r="B22" s="131">
        <v>6</v>
      </c>
      <c r="C22" s="131"/>
      <c r="D22" s="131"/>
      <c r="E22" s="131"/>
      <c r="F22" s="131"/>
      <c r="G22" s="131"/>
      <c r="H22" s="131"/>
      <c r="I22" s="131"/>
      <c r="J22" s="131"/>
      <c r="K22" s="132"/>
      <c r="L22" s="118" t="s">
        <v>50</v>
      </c>
      <c r="M22" s="58">
        <v>4</v>
      </c>
      <c r="N22" s="58">
        <v>8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>
        <f t="shared" si="2"/>
        <v>0</v>
      </c>
      <c r="Z22" s="61"/>
      <c r="AA22" s="14" t="s">
        <v>5</v>
      </c>
    </row>
    <row r="23" spans="1:27">
      <c r="A23" s="7"/>
      <c r="B23" s="131">
        <v>9</v>
      </c>
      <c r="C23" s="131"/>
      <c r="D23" s="131"/>
      <c r="E23" s="131"/>
      <c r="F23" s="131"/>
      <c r="G23" s="131"/>
      <c r="H23" s="131"/>
      <c r="I23" s="131"/>
      <c r="J23" s="131"/>
      <c r="K23" s="132"/>
      <c r="L23" s="56" t="s">
        <v>31</v>
      </c>
      <c r="M23" s="58">
        <v>4</v>
      </c>
      <c r="N23" s="58">
        <v>9</v>
      </c>
      <c r="O23" s="59"/>
      <c r="P23" s="60"/>
      <c r="Q23" s="60">
        <v>25009157.559999999</v>
      </c>
      <c r="R23" s="61">
        <v>2887320</v>
      </c>
      <c r="S23" s="97">
        <f t="shared" si="0"/>
        <v>0.11545051020103214</v>
      </c>
      <c r="T23" s="60">
        <v>19273514.239999998</v>
      </c>
      <c r="U23" s="61">
        <v>864602</v>
      </c>
      <c r="V23" s="61"/>
      <c r="W23" s="91">
        <f t="shared" si="1"/>
        <v>4.4859592767239942E-2</v>
      </c>
      <c r="X23" s="61"/>
      <c r="Y23" s="91">
        <f t="shared" si="2"/>
        <v>0.29944793095327155</v>
      </c>
      <c r="Z23" s="61"/>
      <c r="AA23" s="14" t="s">
        <v>5</v>
      </c>
    </row>
    <row r="24" spans="1:27" ht="13.5" thickBot="1">
      <c r="A24" s="7"/>
      <c r="B24" s="131">
        <v>12</v>
      </c>
      <c r="C24" s="131"/>
      <c r="D24" s="131"/>
      <c r="E24" s="131"/>
      <c r="F24" s="131"/>
      <c r="G24" s="131"/>
      <c r="H24" s="131"/>
      <c r="I24" s="131"/>
      <c r="J24" s="131"/>
      <c r="K24" s="132"/>
      <c r="L24" s="101" t="s">
        <v>30</v>
      </c>
      <c r="M24" s="102">
        <v>4</v>
      </c>
      <c r="N24" s="102">
        <v>12</v>
      </c>
      <c r="O24" s="103"/>
      <c r="P24" s="95"/>
      <c r="Q24" s="95">
        <v>1876000</v>
      </c>
      <c r="R24" s="96">
        <v>7100</v>
      </c>
      <c r="S24" s="98">
        <f t="shared" si="0"/>
        <v>3.7846481876332621E-3</v>
      </c>
      <c r="T24" s="95">
        <v>5170000</v>
      </c>
      <c r="U24" s="96">
        <v>43300</v>
      </c>
      <c r="V24" s="96"/>
      <c r="W24" s="86">
        <f t="shared" si="1"/>
        <v>8.3752417794970991E-3</v>
      </c>
      <c r="X24" s="96"/>
      <c r="Y24" s="86">
        <f t="shared" si="2"/>
        <v>6.098591549295775</v>
      </c>
      <c r="Z24" s="96"/>
      <c r="AA24" s="14" t="s">
        <v>5</v>
      </c>
    </row>
    <row r="25" spans="1:27" ht="13.5" thickBot="1">
      <c r="A25" s="7"/>
      <c r="B25" s="137">
        <v>5</v>
      </c>
      <c r="C25" s="137"/>
      <c r="D25" s="137"/>
      <c r="E25" s="137"/>
      <c r="F25" s="137"/>
      <c r="G25" s="137"/>
      <c r="H25" s="137"/>
      <c r="I25" s="137"/>
      <c r="J25" s="137"/>
      <c r="K25" s="138"/>
      <c r="L25" s="43" t="s">
        <v>29</v>
      </c>
      <c r="M25" s="44">
        <v>5</v>
      </c>
      <c r="N25" s="45">
        <v>0</v>
      </c>
      <c r="O25" s="46"/>
      <c r="P25" s="47"/>
      <c r="Q25" s="48">
        <f>Q26+Q27+Q28</f>
        <v>30968195</v>
      </c>
      <c r="R25" s="68">
        <f>R26+R27+R28</f>
        <v>10944226.270000001</v>
      </c>
      <c r="S25" s="49">
        <f t="shared" si="0"/>
        <v>0.35340213628853734</v>
      </c>
      <c r="T25" s="48">
        <f>T26+T27+T28</f>
        <v>28609881</v>
      </c>
      <c r="U25" s="68">
        <f>U26+U27+U28</f>
        <v>12365785.040000001</v>
      </c>
      <c r="V25" s="69"/>
      <c r="W25" s="49">
        <f t="shared" si="1"/>
        <v>0.43222077854850222</v>
      </c>
      <c r="X25" s="69"/>
      <c r="Y25" s="49">
        <f t="shared" si="2"/>
        <v>1.1298912079236461</v>
      </c>
      <c r="Z25" s="69"/>
      <c r="AA25" s="14" t="s">
        <v>5</v>
      </c>
    </row>
    <row r="26" spans="1:27">
      <c r="A26" s="7"/>
      <c r="B26" s="131">
        <v>1</v>
      </c>
      <c r="C26" s="131"/>
      <c r="D26" s="131"/>
      <c r="E26" s="131"/>
      <c r="F26" s="131"/>
      <c r="G26" s="131"/>
      <c r="H26" s="131"/>
      <c r="I26" s="131"/>
      <c r="J26" s="131"/>
      <c r="K26" s="132"/>
      <c r="L26" s="51" t="s">
        <v>28</v>
      </c>
      <c r="M26" s="52">
        <v>5</v>
      </c>
      <c r="N26" s="53">
        <v>1</v>
      </c>
      <c r="O26" s="54"/>
      <c r="P26" s="55"/>
      <c r="Q26" s="55">
        <v>6000</v>
      </c>
      <c r="R26" s="36">
        <v>776.14</v>
      </c>
      <c r="S26" s="105">
        <f t="shared" si="0"/>
        <v>0.12935666666666668</v>
      </c>
      <c r="T26" s="55">
        <v>6500</v>
      </c>
      <c r="U26" s="36">
        <v>1105.74</v>
      </c>
      <c r="V26" s="36"/>
      <c r="W26" s="50">
        <f t="shared" si="1"/>
        <v>0.17011384615384614</v>
      </c>
      <c r="X26" s="36"/>
      <c r="Y26" s="50">
        <f t="shared" si="2"/>
        <v>1.4246656531038215</v>
      </c>
      <c r="Z26" s="36"/>
      <c r="AA26" s="14" t="s">
        <v>5</v>
      </c>
    </row>
    <row r="27" spans="1:27">
      <c r="A27" s="7"/>
      <c r="B27" s="131">
        <v>2</v>
      </c>
      <c r="C27" s="131"/>
      <c r="D27" s="131"/>
      <c r="E27" s="131"/>
      <c r="F27" s="131"/>
      <c r="G27" s="131"/>
      <c r="H27" s="131"/>
      <c r="I27" s="131"/>
      <c r="J27" s="131"/>
      <c r="K27" s="132"/>
      <c r="L27" s="62" t="s">
        <v>27</v>
      </c>
      <c r="M27" s="63">
        <v>5</v>
      </c>
      <c r="N27" s="64">
        <v>2</v>
      </c>
      <c r="O27" s="65"/>
      <c r="P27" s="66"/>
      <c r="Q27" s="66">
        <v>30962195</v>
      </c>
      <c r="R27" s="67">
        <v>10943450.130000001</v>
      </c>
      <c r="S27" s="106">
        <f t="shared" si="0"/>
        <v>0.35344555287504653</v>
      </c>
      <c r="T27" s="66">
        <v>28603381</v>
      </c>
      <c r="U27" s="67">
        <v>12364679.300000001</v>
      </c>
      <c r="V27" s="67"/>
      <c r="W27" s="100">
        <f t="shared" si="1"/>
        <v>0.43228034126455195</v>
      </c>
      <c r="X27" s="67"/>
      <c r="Y27" s="100">
        <f t="shared" si="2"/>
        <v>1.1298703016979892</v>
      </c>
      <c r="Z27" s="67"/>
      <c r="AA27" s="14" t="s">
        <v>5</v>
      </c>
    </row>
    <row r="28" spans="1:27" ht="13.5" thickBot="1">
      <c r="A28" s="7"/>
      <c r="B28" s="122"/>
      <c r="C28" s="122"/>
      <c r="D28" s="122"/>
      <c r="E28" s="122"/>
      <c r="F28" s="122"/>
      <c r="G28" s="122"/>
      <c r="H28" s="122"/>
      <c r="I28" s="122"/>
      <c r="J28" s="122"/>
      <c r="K28" s="123"/>
      <c r="L28" s="70" t="s">
        <v>55</v>
      </c>
      <c r="M28" s="71">
        <v>5</v>
      </c>
      <c r="N28" s="72">
        <v>3</v>
      </c>
      <c r="O28" s="73"/>
      <c r="P28" s="74"/>
      <c r="Q28" s="74"/>
      <c r="R28" s="75"/>
      <c r="S28" s="124" t="e">
        <f t="shared" si="0"/>
        <v>#DIV/0!</v>
      </c>
      <c r="T28" s="74"/>
      <c r="U28" s="75"/>
      <c r="V28" s="75"/>
      <c r="W28" s="100">
        <f t="shared" si="1"/>
        <v>0</v>
      </c>
      <c r="X28" s="75"/>
      <c r="Y28" s="100">
        <f t="shared" si="2"/>
        <v>0</v>
      </c>
      <c r="Z28" s="75"/>
      <c r="AA28" s="14"/>
    </row>
    <row r="29" spans="1:27" ht="13.5" thickBot="1">
      <c r="A29" s="7"/>
      <c r="B29" s="137">
        <v>7</v>
      </c>
      <c r="C29" s="137"/>
      <c r="D29" s="137"/>
      <c r="E29" s="137"/>
      <c r="F29" s="137"/>
      <c r="G29" s="137"/>
      <c r="H29" s="137"/>
      <c r="I29" s="137"/>
      <c r="J29" s="137"/>
      <c r="K29" s="138"/>
      <c r="L29" s="43" t="s">
        <v>26</v>
      </c>
      <c r="M29" s="44">
        <v>7</v>
      </c>
      <c r="N29" s="45">
        <v>0</v>
      </c>
      <c r="O29" s="46"/>
      <c r="P29" s="47"/>
      <c r="Q29" s="48">
        <f>Q30+Q31+Q34+Q35+Q32+Q33</f>
        <v>368844270.24000001</v>
      </c>
      <c r="R29" s="48">
        <f>R30+R31+R34+R35+R32+R33</f>
        <v>68434813.049999997</v>
      </c>
      <c r="S29" s="49">
        <f t="shared" si="0"/>
        <v>0.18553850112805265</v>
      </c>
      <c r="T29" s="48">
        <f>T30+T31+T34+T35+T32+T33</f>
        <v>359965281.56999999</v>
      </c>
      <c r="U29" s="48">
        <f>U30+U31+U34+U35+U32+U33</f>
        <v>84781656.920000002</v>
      </c>
      <c r="V29" s="69"/>
      <c r="W29" s="49">
        <f t="shared" si="1"/>
        <v>0.23552731682961789</v>
      </c>
      <c r="X29" s="69"/>
      <c r="Y29" s="49">
        <f t="shared" si="2"/>
        <v>1.238867370881201</v>
      </c>
      <c r="Z29" s="69"/>
      <c r="AA29" s="14" t="s">
        <v>5</v>
      </c>
    </row>
    <row r="30" spans="1:27">
      <c r="A30" s="7"/>
      <c r="B30" s="131">
        <v>1</v>
      </c>
      <c r="C30" s="131"/>
      <c r="D30" s="131"/>
      <c r="E30" s="131"/>
      <c r="F30" s="131"/>
      <c r="G30" s="131"/>
      <c r="H30" s="131"/>
      <c r="I30" s="131"/>
      <c r="J30" s="131"/>
      <c r="K30" s="132"/>
      <c r="L30" s="51" t="s">
        <v>25</v>
      </c>
      <c r="M30" s="52">
        <v>7</v>
      </c>
      <c r="N30" s="53">
        <v>1</v>
      </c>
      <c r="O30" s="54"/>
      <c r="P30" s="55"/>
      <c r="Q30" s="55">
        <v>55146534.600000001</v>
      </c>
      <c r="R30" s="36">
        <v>11274111.390000001</v>
      </c>
      <c r="S30" s="105">
        <f t="shared" si="0"/>
        <v>0.20443916325433076</v>
      </c>
      <c r="T30" s="55">
        <v>48725038.390000001</v>
      </c>
      <c r="U30" s="36">
        <v>9848569.0700000003</v>
      </c>
      <c r="V30" s="36"/>
      <c r="W30" s="50">
        <f t="shared" si="1"/>
        <v>0.2021254245337086</v>
      </c>
      <c r="X30" s="36"/>
      <c r="Y30" s="50">
        <f t="shared" si="2"/>
        <v>0.87355612600524424</v>
      </c>
      <c r="Z30" s="36"/>
      <c r="AA30" s="14" t="s">
        <v>5</v>
      </c>
    </row>
    <row r="31" spans="1:27">
      <c r="A31" s="7"/>
      <c r="B31" s="131">
        <v>2</v>
      </c>
      <c r="C31" s="131"/>
      <c r="D31" s="131"/>
      <c r="E31" s="131"/>
      <c r="F31" s="131"/>
      <c r="G31" s="131"/>
      <c r="H31" s="131"/>
      <c r="I31" s="131"/>
      <c r="J31" s="131"/>
      <c r="K31" s="132"/>
      <c r="L31" s="56" t="s">
        <v>24</v>
      </c>
      <c r="M31" s="57">
        <v>7</v>
      </c>
      <c r="N31" s="58">
        <v>2</v>
      </c>
      <c r="O31" s="59"/>
      <c r="P31" s="60"/>
      <c r="Q31" s="60">
        <v>295256514.63999999</v>
      </c>
      <c r="R31" s="61">
        <v>53362755.890000001</v>
      </c>
      <c r="S31" s="97">
        <f t="shared" si="0"/>
        <v>0.18073354267919906</v>
      </c>
      <c r="T31" s="60">
        <v>287413090.91000003</v>
      </c>
      <c r="U31" s="61">
        <v>70380805.459999993</v>
      </c>
      <c r="V31" s="61"/>
      <c r="W31" s="50">
        <f t="shared" si="1"/>
        <v>0.24487682602473698</v>
      </c>
      <c r="X31" s="61"/>
      <c r="Y31" s="50">
        <f t="shared" si="2"/>
        <v>1.3189124940451045</v>
      </c>
      <c r="Z31" s="61"/>
      <c r="AA31" s="14" t="s">
        <v>5</v>
      </c>
    </row>
    <row r="32" spans="1:27">
      <c r="A32" s="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56" t="s">
        <v>49</v>
      </c>
      <c r="M32" s="57">
        <v>7</v>
      </c>
      <c r="N32" s="58">
        <v>3</v>
      </c>
      <c r="O32" s="59"/>
      <c r="P32" s="60"/>
      <c r="Q32" s="60">
        <v>7188905</v>
      </c>
      <c r="R32" s="61">
        <v>1463713.91</v>
      </c>
      <c r="S32" s="97">
        <f t="shared" si="0"/>
        <v>0.20360735188460549</v>
      </c>
      <c r="T32" s="60">
        <v>7780220.2699999996</v>
      </c>
      <c r="U32" s="61">
        <v>1538524.03</v>
      </c>
      <c r="V32" s="61"/>
      <c r="W32" s="50">
        <f t="shared" si="1"/>
        <v>0.19774813265023408</v>
      </c>
      <c r="X32" s="61"/>
      <c r="Y32" s="50">
        <f t="shared" si="2"/>
        <v>1.0511097964492255</v>
      </c>
      <c r="Z32" s="61"/>
      <c r="AA32" s="14"/>
    </row>
    <row r="33" spans="1:27" ht="22.5">
      <c r="A33" s="7"/>
      <c r="B33" s="120"/>
      <c r="C33" s="120"/>
      <c r="D33" s="120"/>
      <c r="E33" s="120"/>
      <c r="F33" s="120"/>
      <c r="G33" s="120"/>
      <c r="H33" s="120"/>
      <c r="I33" s="120"/>
      <c r="J33" s="120"/>
      <c r="K33" s="121"/>
      <c r="L33" s="56" t="s">
        <v>54</v>
      </c>
      <c r="M33" s="57">
        <v>7</v>
      </c>
      <c r="N33" s="58">
        <v>5</v>
      </c>
      <c r="O33" s="59"/>
      <c r="P33" s="60"/>
      <c r="Q33" s="60"/>
      <c r="R33" s="61"/>
      <c r="S33" s="97" t="e">
        <f t="shared" si="0"/>
        <v>#DIV/0!</v>
      </c>
      <c r="T33" s="60"/>
      <c r="U33" s="61"/>
      <c r="V33" s="61"/>
      <c r="W33" s="50">
        <f t="shared" si="1"/>
        <v>0</v>
      </c>
      <c r="X33" s="61"/>
      <c r="Y33" s="50">
        <f t="shared" si="2"/>
        <v>0</v>
      </c>
      <c r="Z33" s="61"/>
      <c r="AA33" s="14"/>
    </row>
    <row r="34" spans="1:27">
      <c r="A34" s="7"/>
      <c r="B34" s="131">
        <v>7</v>
      </c>
      <c r="C34" s="131"/>
      <c r="D34" s="131"/>
      <c r="E34" s="131"/>
      <c r="F34" s="131"/>
      <c r="G34" s="131"/>
      <c r="H34" s="131"/>
      <c r="I34" s="131"/>
      <c r="J34" s="131"/>
      <c r="K34" s="132"/>
      <c r="L34" s="56" t="s">
        <v>23</v>
      </c>
      <c r="M34" s="57">
        <v>7</v>
      </c>
      <c r="N34" s="58">
        <v>7</v>
      </c>
      <c r="O34" s="59"/>
      <c r="P34" s="60"/>
      <c r="Q34" s="60">
        <v>1919573</v>
      </c>
      <c r="R34" s="61">
        <v>0</v>
      </c>
      <c r="S34" s="97">
        <f t="shared" si="0"/>
        <v>0</v>
      </c>
      <c r="T34" s="60">
        <v>2001385</v>
      </c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 t="s">
        <v>5</v>
      </c>
    </row>
    <row r="35" spans="1:27" ht="13.5" thickBot="1">
      <c r="A35" s="7"/>
      <c r="B35" s="131">
        <v>9</v>
      </c>
      <c r="C35" s="131"/>
      <c r="D35" s="131"/>
      <c r="E35" s="131"/>
      <c r="F35" s="131"/>
      <c r="G35" s="131"/>
      <c r="H35" s="131"/>
      <c r="I35" s="131"/>
      <c r="J35" s="131"/>
      <c r="K35" s="132"/>
      <c r="L35" s="62" t="s">
        <v>22</v>
      </c>
      <c r="M35" s="63">
        <v>7</v>
      </c>
      <c r="N35" s="64">
        <v>9</v>
      </c>
      <c r="O35" s="65"/>
      <c r="P35" s="66"/>
      <c r="Q35" s="66">
        <v>9332743</v>
      </c>
      <c r="R35" s="67">
        <v>2334231.86</v>
      </c>
      <c r="S35" s="106">
        <f t="shared" si="0"/>
        <v>0.25011209030399745</v>
      </c>
      <c r="T35" s="66">
        <v>14045547</v>
      </c>
      <c r="U35" s="67">
        <v>3013758.36</v>
      </c>
      <c r="V35" s="67"/>
      <c r="W35" s="100">
        <f t="shared" si="1"/>
        <v>0.21457038020662347</v>
      </c>
      <c r="X35" s="67"/>
      <c r="Y35" s="100">
        <f t="shared" si="2"/>
        <v>1.2911135400233977</v>
      </c>
      <c r="Z35" s="67"/>
      <c r="AA35" s="14" t="s">
        <v>5</v>
      </c>
    </row>
    <row r="36" spans="1:27" ht="13.5" thickBot="1">
      <c r="A36" s="7"/>
      <c r="B36" s="137">
        <v>8</v>
      </c>
      <c r="C36" s="137"/>
      <c r="D36" s="137"/>
      <c r="E36" s="137"/>
      <c r="F36" s="137"/>
      <c r="G36" s="137"/>
      <c r="H36" s="137"/>
      <c r="I36" s="137"/>
      <c r="J36" s="137"/>
      <c r="K36" s="138"/>
      <c r="L36" s="43" t="s">
        <v>21</v>
      </c>
      <c r="M36" s="44">
        <v>8</v>
      </c>
      <c r="N36" s="45">
        <v>0</v>
      </c>
      <c r="O36" s="46"/>
      <c r="P36" s="47"/>
      <c r="Q36" s="48">
        <f>Q37</f>
        <v>42468898.240000002</v>
      </c>
      <c r="R36" s="48">
        <f>R37</f>
        <v>13545952.15</v>
      </c>
      <c r="S36" s="49">
        <f t="shared" si="0"/>
        <v>0.3189617040086416</v>
      </c>
      <c r="T36" s="48">
        <f>T37</f>
        <v>45639777.659999996</v>
      </c>
      <c r="U36" s="48">
        <f>U37</f>
        <v>11363884.18</v>
      </c>
      <c r="V36" s="69"/>
      <c r="W36" s="49">
        <f t="shared" si="1"/>
        <v>0.24899078748053657</v>
      </c>
      <c r="X36" s="69"/>
      <c r="Y36" s="49">
        <f t="shared" si="2"/>
        <v>0.83891365141135532</v>
      </c>
      <c r="Z36" s="69"/>
      <c r="AA36" s="14" t="s">
        <v>5</v>
      </c>
    </row>
    <row r="37" spans="1:27" ht="13.5" thickBot="1">
      <c r="A37" s="7"/>
      <c r="B37" s="131">
        <v>1</v>
      </c>
      <c r="C37" s="131"/>
      <c r="D37" s="131"/>
      <c r="E37" s="131"/>
      <c r="F37" s="131"/>
      <c r="G37" s="131"/>
      <c r="H37" s="131"/>
      <c r="I37" s="131"/>
      <c r="J37" s="131"/>
      <c r="K37" s="132"/>
      <c r="L37" s="51" t="s">
        <v>20</v>
      </c>
      <c r="M37" s="52">
        <v>8</v>
      </c>
      <c r="N37" s="53">
        <v>1</v>
      </c>
      <c r="O37" s="54"/>
      <c r="P37" s="55"/>
      <c r="Q37" s="55">
        <v>42468898.240000002</v>
      </c>
      <c r="R37" s="36">
        <v>13545952.15</v>
      </c>
      <c r="S37" s="105">
        <f t="shared" si="0"/>
        <v>0.3189617040086416</v>
      </c>
      <c r="T37" s="55">
        <v>45639777.659999996</v>
      </c>
      <c r="U37" s="36">
        <v>11363884.18</v>
      </c>
      <c r="V37" s="36"/>
      <c r="W37" s="50">
        <f t="shared" si="1"/>
        <v>0.24899078748053657</v>
      </c>
      <c r="X37" s="36"/>
      <c r="Y37" s="50">
        <f t="shared" si="2"/>
        <v>0.83891365141135532</v>
      </c>
      <c r="Z37" s="36"/>
      <c r="AA37" s="14" t="s">
        <v>5</v>
      </c>
    </row>
    <row r="38" spans="1:27" ht="13.5" thickBot="1">
      <c r="A38" s="7"/>
      <c r="B38" s="137">
        <v>10</v>
      </c>
      <c r="C38" s="137"/>
      <c r="D38" s="137"/>
      <c r="E38" s="137"/>
      <c r="F38" s="137"/>
      <c r="G38" s="137"/>
      <c r="H38" s="137"/>
      <c r="I38" s="137"/>
      <c r="J38" s="137"/>
      <c r="K38" s="138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3906600</v>
      </c>
      <c r="R38" s="48">
        <f>R39+R40+R41</f>
        <v>1354862.01</v>
      </c>
      <c r="S38" s="49">
        <f t="shared" si="0"/>
        <v>0.34681360006143452</v>
      </c>
      <c r="T38" s="48">
        <f>T39+T40+T41</f>
        <v>3073471</v>
      </c>
      <c r="U38" s="48">
        <f>U39+U40+U41</f>
        <v>1251433.9000000001</v>
      </c>
      <c r="V38" s="47"/>
      <c r="W38" s="49">
        <f t="shared" si="1"/>
        <v>0.40717283488277589</v>
      </c>
      <c r="X38" s="47"/>
      <c r="Y38" s="49">
        <f t="shared" si="2"/>
        <v>0.92366151738212821</v>
      </c>
      <c r="Z38" s="47"/>
      <c r="AA38" s="14" t="s">
        <v>5</v>
      </c>
    </row>
    <row r="39" spans="1:27">
      <c r="A39" s="7"/>
      <c r="B39" s="131">
        <v>1</v>
      </c>
      <c r="C39" s="131"/>
      <c r="D39" s="131"/>
      <c r="E39" s="131"/>
      <c r="F39" s="131"/>
      <c r="G39" s="131"/>
      <c r="H39" s="131"/>
      <c r="I39" s="131"/>
      <c r="J39" s="131"/>
      <c r="K39" s="132"/>
      <c r="L39" s="51" t="s">
        <v>18</v>
      </c>
      <c r="M39" s="52">
        <v>10</v>
      </c>
      <c r="N39" s="53">
        <v>1</v>
      </c>
      <c r="O39" s="54"/>
      <c r="P39" s="55"/>
      <c r="Q39" s="55">
        <v>667500</v>
      </c>
      <c r="R39" s="55">
        <v>172881</v>
      </c>
      <c r="S39" s="105">
        <f t="shared" si="0"/>
        <v>0.25899775280898879</v>
      </c>
      <c r="T39" s="55">
        <v>680400</v>
      </c>
      <c r="U39" s="55">
        <v>134101</v>
      </c>
      <c r="V39" s="55"/>
      <c r="W39" s="50">
        <f t="shared" si="1"/>
        <v>0.19709141681363904</v>
      </c>
      <c r="X39" s="55"/>
      <c r="Y39" s="50">
        <f t="shared" si="2"/>
        <v>0.7756838518981265</v>
      </c>
      <c r="Z39" s="55"/>
      <c r="AA39" s="14" t="s">
        <v>5</v>
      </c>
    </row>
    <row r="40" spans="1:27">
      <c r="A40" s="7"/>
      <c r="B40" s="131">
        <v>3</v>
      </c>
      <c r="C40" s="131"/>
      <c r="D40" s="131"/>
      <c r="E40" s="131"/>
      <c r="F40" s="131"/>
      <c r="G40" s="131"/>
      <c r="H40" s="131"/>
      <c r="I40" s="131"/>
      <c r="J40" s="131"/>
      <c r="K40" s="132"/>
      <c r="L40" s="56" t="s">
        <v>17</v>
      </c>
      <c r="M40" s="57">
        <v>10</v>
      </c>
      <c r="N40" s="58">
        <v>3</v>
      </c>
      <c r="O40" s="59"/>
      <c r="P40" s="60"/>
      <c r="Q40" s="60">
        <v>947000</v>
      </c>
      <c r="R40" s="60">
        <v>350603.8</v>
      </c>
      <c r="S40" s="97">
        <f t="shared" si="0"/>
        <v>0.37022576557550158</v>
      </c>
      <c r="T40" s="60">
        <v>869271</v>
      </c>
      <c r="U40" s="60">
        <v>459362.34</v>
      </c>
      <c r="V40" s="60"/>
      <c r="W40" s="50">
        <f t="shared" si="1"/>
        <v>0.52844549053172141</v>
      </c>
      <c r="X40" s="60"/>
      <c r="Y40" s="50">
        <f t="shared" si="2"/>
        <v>1.3102035402924899</v>
      </c>
      <c r="Z40" s="60"/>
      <c r="AA40" s="14" t="s">
        <v>5</v>
      </c>
    </row>
    <row r="41" spans="1:27" ht="13.5" thickBot="1">
      <c r="A41" s="7"/>
      <c r="B41" s="131">
        <v>4</v>
      </c>
      <c r="C41" s="131"/>
      <c r="D41" s="131"/>
      <c r="E41" s="131"/>
      <c r="F41" s="131"/>
      <c r="G41" s="131"/>
      <c r="H41" s="131"/>
      <c r="I41" s="131"/>
      <c r="J41" s="131"/>
      <c r="K41" s="132"/>
      <c r="L41" s="62" t="s">
        <v>16</v>
      </c>
      <c r="M41" s="63">
        <v>10</v>
      </c>
      <c r="N41" s="64">
        <v>4</v>
      </c>
      <c r="O41" s="65"/>
      <c r="P41" s="66"/>
      <c r="Q41" s="66">
        <v>2292100</v>
      </c>
      <c r="R41" s="66">
        <v>831377.21</v>
      </c>
      <c r="S41" s="106">
        <f t="shared" si="0"/>
        <v>0.36271419658828147</v>
      </c>
      <c r="T41" s="66">
        <v>1523800</v>
      </c>
      <c r="U41" s="66">
        <v>657970.56000000006</v>
      </c>
      <c r="V41" s="66"/>
      <c r="W41" s="100">
        <f t="shared" si="1"/>
        <v>0.43179587872424208</v>
      </c>
      <c r="X41" s="66"/>
      <c r="Y41" s="100">
        <f t="shared" si="2"/>
        <v>0.79142241582494199</v>
      </c>
      <c r="Z41" s="66"/>
      <c r="AA41" s="14" t="s">
        <v>5</v>
      </c>
    </row>
    <row r="42" spans="1:27" ht="13.5" thickBot="1">
      <c r="A42" s="7"/>
      <c r="B42" s="137">
        <v>11</v>
      </c>
      <c r="C42" s="137"/>
      <c r="D42" s="137"/>
      <c r="E42" s="137"/>
      <c r="F42" s="137"/>
      <c r="G42" s="137"/>
      <c r="H42" s="137"/>
      <c r="I42" s="137"/>
      <c r="J42" s="137"/>
      <c r="K42" s="138"/>
      <c r="L42" s="43" t="s">
        <v>15</v>
      </c>
      <c r="M42" s="44">
        <v>11</v>
      </c>
      <c r="N42" s="45">
        <v>0</v>
      </c>
      <c r="O42" s="46"/>
      <c r="P42" s="47"/>
      <c r="Q42" s="48">
        <f>Q43</f>
        <v>6454500</v>
      </c>
      <c r="R42" s="48">
        <f>R43</f>
        <v>2391601.5499999998</v>
      </c>
      <c r="S42" s="49">
        <f t="shared" si="0"/>
        <v>0.37053242698892241</v>
      </c>
      <c r="T42" s="48">
        <f>T43+T44</f>
        <v>7526593</v>
      </c>
      <c r="U42" s="48">
        <f>U43+U44</f>
        <v>1779265.1</v>
      </c>
      <c r="V42" s="47"/>
      <c r="W42" s="49">
        <f t="shared" si="1"/>
        <v>0.23639714542821699</v>
      </c>
      <c r="X42" s="47"/>
      <c r="Y42" s="49">
        <f t="shared" si="2"/>
        <v>0.74396385133635667</v>
      </c>
      <c r="Z42" s="47"/>
      <c r="AA42" s="14" t="s">
        <v>5</v>
      </c>
    </row>
    <row r="43" spans="1:27">
      <c r="A43" s="7"/>
      <c r="B43" s="131">
        <v>1</v>
      </c>
      <c r="C43" s="131"/>
      <c r="D43" s="131"/>
      <c r="E43" s="131"/>
      <c r="F43" s="131"/>
      <c r="G43" s="131"/>
      <c r="H43" s="131"/>
      <c r="I43" s="131"/>
      <c r="J43" s="131"/>
      <c r="K43" s="132"/>
      <c r="L43" s="70" t="s">
        <v>14</v>
      </c>
      <c r="M43" s="71">
        <v>11</v>
      </c>
      <c r="N43" s="72">
        <v>1</v>
      </c>
      <c r="O43" s="73"/>
      <c r="P43" s="74"/>
      <c r="Q43" s="74">
        <v>6454500</v>
      </c>
      <c r="R43" s="74">
        <v>2391601.5499999998</v>
      </c>
      <c r="S43" s="107">
        <f t="shared" si="0"/>
        <v>0.37053242698892241</v>
      </c>
      <c r="T43" s="74">
        <v>7526593</v>
      </c>
      <c r="U43" s="74">
        <v>1779265.1</v>
      </c>
      <c r="V43" s="74"/>
      <c r="W43" s="100">
        <f t="shared" si="1"/>
        <v>0.23639714542821699</v>
      </c>
      <c r="X43" s="74"/>
      <c r="Y43" s="100">
        <f t="shared" si="2"/>
        <v>0.74396385133635667</v>
      </c>
      <c r="Z43" s="74"/>
      <c r="AA43" s="14" t="s">
        <v>5</v>
      </c>
    </row>
    <row r="44" spans="1:27" ht="13.5" thickBot="1">
      <c r="A44" s="7"/>
      <c r="B44" s="127"/>
      <c r="C44" s="127"/>
      <c r="D44" s="127"/>
      <c r="E44" s="127"/>
      <c r="F44" s="127"/>
      <c r="G44" s="127"/>
      <c r="H44" s="127"/>
      <c r="I44" s="127"/>
      <c r="J44" s="127"/>
      <c r="K44" s="128"/>
      <c r="L44" s="70" t="s">
        <v>57</v>
      </c>
      <c r="M44" s="71">
        <v>11</v>
      </c>
      <c r="N44" s="72">
        <v>2</v>
      </c>
      <c r="O44" s="73"/>
      <c r="P44" s="74"/>
      <c r="Q44" s="74"/>
      <c r="R44" s="74"/>
      <c r="S44" s="107"/>
      <c r="T44" s="74"/>
      <c r="U44" s="74"/>
      <c r="V44" s="74"/>
      <c r="W44" s="100">
        <f t="shared" si="1"/>
        <v>0</v>
      </c>
      <c r="X44" s="74"/>
      <c r="Y44" s="100">
        <f t="shared" si="2"/>
        <v>0</v>
      </c>
      <c r="Z44" s="74"/>
      <c r="AA44" s="14"/>
    </row>
    <row r="45" spans="1:27" ht="13.5" thickBot="1">
      <c r="A45" s="7"/>
      <c r="B45" s="137">
        <v>12</v>
      </c>
      <c r="C45" s="137"/>
      <c r="D45" s="137"/>
      <c r="E45" s="137"/>
      <c r="F45" s="137"/>
      <c r="G45" s="137"/>
      <c r="H45" s="137"/>
      <c r="I45" s="137"/>
      <c r="J45" s="137"/>
      <c r="K45" s="138"/>
      <c r="L45" s="43" t="s">
        <v>13</v>
      </c>
      <c r="M45" s="44">
        <v>12</v>
      </c>
      <c r="N45" s="45">
        <v>0</v>
      </c>
      <c r="O45" s="46"/>
      <c r="P45" s="47"/>
      <c r="Q45" s="48">
        <f>Q46+Q47</f>
        <v>1178800</v>
      </c>
      <c r="R45" s="48">
        <f>R46+R47</f>
        <v>60000</v>
      </c>
      <c r="S45" s="49">
        <f t="shared" si="0"/>
        <v>5.0899219545300307E-2</v>
      </c>
      <c r="T45" s="48">
        <f>T46+T47</f>
        <v>710100</v>
      </c>
      <c r="U45" s="48">
        <f>U46+U47</f>
        <v>0</v>
      </c>
      <c r="V45" s="47"/>
      <c r="W45" s="49">
        <f t="shared" si="1"/>
        <v>0</v>
      </c>
      <c r="X45" s="47"/>
      <c r="Y45" s="49">
        <f t="shared" si="2"/>
        <v>0</v>
      </c>
      <c r="Z45" s="47"/>
      <c r="AA45" s="14" t="s">
        <v>5</v>
      </c>
    </row>
    <row r="46" spans="1:27" ht="13.5" thickBot="1">
      <c r="A46" s="7"/>
      <c r="B46" s="131">
        <v>2</v>
      </c>
      <c r="C46" s="131"/>
      <c r="D46" s="131"/>
      <c r="E46" s="131"/>
      <c r="F46" s="131"/>
      <c r="G46" s="131"/>
      <c r="H46" s="131"/>
      <c r="I46" s="131"/>
      <c r="J46" s="131"/>
      <c r="K46" s="132"/>
      <c r="L46" s="112" t="s">
        <v>12</v>
      </c>
      <c r="M46" s="113">
        <v>12</v>
      </c>
      <c r="N46" s="114">
        <v>2</v>
      </c>
      <c r="O46" s="46"/>
      <c r="P46" s="47"/>
      <c r="Q46" s="47">
        <v>250000</v>
      </c>
      <c r="R46" s="47">
        <v>60000</v>
      </c>
      <c r="S46" s="99">
        <f t="shared" si="0"/>
        <v>0.24</v>
      </c>
      <c r="T46" s="47">
        <v>250000</v>
      </c>
      <c r="U46" s="47"/>
      <c r="V46" s="47"/>
      <c r="W46" s="115">
        <f t="shared" si="1"/>
        <v>0</v>
      </c>
      <c r="X46" s="47"/>
      <c r="Y46" s="115">
        <f t="shared" si="2"/>
        <v>0</v>
      </c>
      <c r="Z46" s="47"/>
      <c r="AA46" s="14" t="s">
        <v>5</v>
      </c>
    </row>
    <row r="47" spans="1:27" ht="13.5" thickBot="1">
      <c r="A47" s="7"/>
      <c r="B47" s="137">
        <v>13</v>
      </c>
      <c r="C47" s="137"/>
      <c r="D47" s="137"/>
      <c r="E47" s="137"/>
      <c r="F47" s="137"/>
      <c r="G47" s="137"/>
      <c r="H47" s="137"/>
      <c r="I47" s="137"/>
      <c r="J47" s="137"/>
      <c r="K47" s="138"/>
      <c r="L47" s="112" t="s">
        <v>51</v>
      </c>
      <c r="M47" s="114">
        <v>12</v>
      </c>
      <c r="N47" s="114">
        <v>4</v>
      </c>
      <c r="O47" s="46"/>
      <c r="P47" s="47"/>
      <c r="Q47" s="47">
        <v>928800</v>
      </c>
      <c r="R47" s="47">
        <v>0</v>
      </c>
      <c r="S47" s="99">
        <f t="shared" ref="S47" si="3">R47/Q47</f>
        <v>0</v>
      </c>
      <c r="T47" s="47">
        <v>460100</v>
      </c>
      <c r="U47" s="47"/>
      <c r="V47" s="47"/>
      <c r="W47" s="115">
        <f t="shared" si="1"/>
        <v>0</v>
      </c>
      <c r="X47" s="47"/>
      <c r="Y47" s="115">
        <f t="shared" si="2"/>
        <v>0</v>
      </c>
      <c r="Z47" s="47"/>
      <c r="AA47" s="14" t="s">
        <v>5</v>
      </c>
    </row>
    <row r="48" spans="1:27" ht="23.25" thickBot="1">
      <c r="A48" s="7"/>
      <c r="B48" s="131">
        <v>1</v>
      </c>
      <c r="C48" s="131"/>
      <c r="D48" s="131"/>
      <c r="E48" s="131"/>
      <c r="F48" s="131"/>
      <c r="G48" s="131"/>
      <c r="H48" s="131"/>
      <c r="I48" s="131"/>
      <c r="J48" s="131"/>
      <c r="K48" s="132"/>
      <c r="L48" s="108" t="s">
        <v>11</v>
      </c>
      <c r="M48" s="109">
        <v>13</v>
      </c>
      <c r="N48" s="110">
        <v>0</v>
      </c>
      <c r="O48" s="103"/>
      <c r="P48" s="95"/>
      <c r="Q48" s="111">
        <f>Q49</f>
        <v>0</v>
      </c>
      <c r="R48" s="111">
        <f>R49</f>
        <v>0</v>
      </c>
      <c r="S48" s="90" t="e">
        <f t="shared" si="0"/>
        <v>#DIV/0!</v>
      </c>
      <c r="T48" s="111">
        <f>T49</f>
        <v>0</v>
      </c>
      <c r="U48" s="111">
        <f>U49</f>
        <v>0</v>
      </c>
      <c r="V48" s="95"/>
      <c r="W48" s="90">
        <f t="shared" si="1"/>
        <v>0</v>
      </c>
      <c r="X48" s="95"/>
      <c r="Y48" s="90">
        <f t="shared" si="2"/>
        <v>0</v>
      </c>
      <c r="Z48" s="95"/>
      <c r="AA48" s="14" t="s">
        <v>5</v>
      </c>
    </row>
    <row r="49" spans="1:27" ht="23.25" thickBot="1">
      <c r="A49" s="7"/>
      <c r="B49" s="137">
        <v>14</v>
      </c>
      <c r="C49" s="137"/>
      <c r="D49" s="137"/>
      <c r="E49" s="137"/>
      <c r="F49" s="137"/>
      <c r="G49" s="137"/>
      <c r="H49" s="137"/>
      <c r="I49" s="137"/>
      <c r="J49" s="137"/>
      <c r="K49" s="138"/>
      <c r="L49" s="70" t="s">
        <v>10</v>
      </c>
      <c r="M49" s="71">
        <v>13</v>
      </c>
      <c r="N49" s="72">
        <v>1</v>
      </c>
      <c r="O49" s="73"/>
      <c r="P49" s="74"/>
      <c r="Q49" s="74">
        <v>0</v>
      </c>
      <c r="R49" s="74">
        <v>0</v>
      </c>
      <c r="S49" s="107" t="e">
        <f t="shared" si="0"/>
        <v>#DIV/0!</v>
      </c>
      <c r="T49" s="74"/>
      <c r="U49" s="74"/>
      <c r="V49" s="74"/>
      <c r="W49" s="100">
        <f t="shared" si="1"/>
        <v>0</v>
      </c>
      <c r="X49" s="74"/>
      <c r="Y49" s="100">
        <f t="shared" si="2"/>
        <v>0</v>
      </c>
      <c r="Z49" s="74"/>
      <c r="AA49" s="14" t="s">
        <v>5</v>
      </c>
    </row>
    <row r="50" spans="1:27" ht="34.5" thickBot="1">
      <c r="A50" s="7"/>
      <c r="B50" s="131">
        <v>1</v>
      </c>
      <c r="C50" s="131"/>
      <c r="D50" s="131"/>
      <c r="E50" s="131"/>
      <c r="F50" s="131"/>
      <c r="G50" s="131"/>
      <c r="H50" s="131"/>
      <c r="I50" s="131"/>
      <c r="J50" s="131"/>
      <c r="K50" s="132"/>
      <c r="L50" s="43" t="s">
        <v>9</v>
      </c>
      <c r="M50" s="44">
        <v>14</v>
      </c>
      <c r="N50" s="45">
        <v>0</v>
      </c>
      <c r="O50" s="46"/>
      <c r="P50" s="47"/>
      <c r="Q50" s="48">
        <f>Q51+Q52</f>
        <v>4215701</v>
      </c>
      <c r="R50" s="48">
        <f>R51+R52</f>
        <v>664100</v>
      </c>
      <c r="S50" s="49">
        <f t="shared" si="0"/>
        <v>0.15753014741795018</v>
      </c>
      <c r="T50" s="48">
        <f>T51+T52</f>
        <v>5903611</v>
      </c>
      <c r="U50" s="48">
        <f>U51+U52</f>
        <v>1277774</v>
      </c>
      <c r="V50" s="47"/>
      <c r="W50" s="49">
        <f t="shared" si="1"/>
        <v>0.21643939615940141</v>
      </c>
      <c r="X50" s="47"/>
      <c r="Y50" s="49">
        <f t="shared" si="2"/>
        <v>1.9240686643577773</v>
      </c>
      <c r="Z50" s="47"/>
      <c r="AA50" s="14" t="s">
        <v>5</v>
      </c>
    </row>
    <row r="51" spans="1:27" ht="33.75">
      <c r="A51" s="7"/>
      <c r="B51" s="131">
        <v>3</v>
      </c>
      <c r="C51" s="131"/>
      <c r="D51" s="131"/>
      <c r="E51" s="131"/>
      <c r="F51" s="131"/>
      <c r="G51" s="131"/>
      <c r="H51" s="131"/>
      <c r="I51" s="131"/>
      <c r="J51" s="131"/>
      <c r="K51" s="132"/>
      <c r="L51" s="76" t="s">
        <v>8</v>
      </c>
      <c r="M51" s="77">
        <v>14</v>
      </c>
      <c r="N51" s="78">
        <v>1</v>
      </c>
      <c r="O51" s="79"/>
      <c r="P51" s="80"/>
      <c r="Q51" s="80">
        <v>4215701</v>
      </c>
      <c r="R51" s="80">
        <v>664100</v>
      </c>
      <c r="S51" s="104">
        <f t="shared" si="0"/>
        <v>0.15753014741795018</v>
      </c>
      <c r="T51" s="80">
        <v>5903611</v>
      </c>
      <c r="U51" s="80">
        <v>1277774</v>
      </c>
      <c r="V51" s="80"/>
      <c r="W51" s="81">
        <f t="shared" si="1"/>
        <v>0.21643939615940141</v>
      </c>
      <c r="X51" s="80"/>
      <c r="Y51" s="81">
        <f t="shared" si="2"/>
        <v>1.9240686643577773</v>
      </c>
      <c r="Z51" s="80"/>
      <c r="AA51" s="14" t="s">
        <v>5</v>
      </c>
    </row>
    <row r="52" spans="1:27" ht="34.5" thickBot="1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6" t="s">
        <v>7</v>
      </c>
      <c r="M52" s="82">
        <v>14</v>
      </c>
      <c r="N52" s="83">
        <v>3</v>
      </c>
      <c r="O52" s="59"/>
      <c r="P52" s="60"/>
      <c r="Q52" s="60">
        <v>0</v>
      </c>
      <c r="R52" s="60">
        <v>0</v>
      </c>
      <c r="S52" s="97">
        <f>IFERROR(R52/Q52,0)</f>
        <v>0</v>
      </c>
      <c r="T52" s="60"/>
      <c r="U52" s="60"/>
      <c r="V52" s="60"/>
      <c r="W52" s="50">
        <f t="shared" si="1"/>
        <v>0</v>
      </c>
      <c r="X52" s="60"/>
      <c r="Y52" s="50">
        <f t="shared" si="2"/>
        <v>0</v>
      </c>
      <c r="Z52" s="60"/>
      <c r="AA52" s="5" t="s">
        <v>5</v>
      </c>
    </row>
    <row r="53" spans="1:27" ht="12.75" customHeight="1" thickBo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33" t="s">
        <v>6</v>
      </c>
      <c r="M53" s="134"/>
      <c r="N53" s="134"/>
      <c r="O53" s="84"/>
      <c r="P53" s="84"/>
      <c r="Q53" s="85">
        <f>Q8+Q17+Q19+Q25+Q29+Q36+Q38+Q42+Q45+Q48+Q50</f>
        <v>528779366.04000002</v>
      </c>
      <c r="R53" s="85">
        <f>R8+R17+R19+R25+R29+R36+R38+R42+R45+R48+R50</f>
        <v>112476736.51000001</v>
      </c>
      <c r="S53" s="90">
        <f t="shared" si="0"/>
        <v>0.21271014667673624</v>
      </c>
      <c r="T53" s="85">
        <f>T8+T17+T19+T25+T29+T36+T38+T42+T45+T48+T50</f>
        <v>534984588</v>
      </c>
      <c r="U53" s="85">
        <f>U8+U17+U19+U25+U29+U36+U38+U42+U45+U48+U50</f>
        <v>126661234.27000001</v>
      </c>
      <c r="V53" s="85"/>
      <c r="W53" s="86">
        <f t="shared" si="1"/>
        <v>0.23675679096385485</v>
      </c>
      <c r="X53" s="85"/>
      <c r="Y53" s="86">
        <f t="shared" si="2"/>
        <v>1.1261105024925657</v>
      </c>
      <c r="Z53" s="85"/>
      <c r="AA53" s="2"/>
    </row>
    <row r="54" spans="1:27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2.75" customHeight="1">
      <c r="A55" s="16" t="s">
        <v>4</v>
      </c>
      <c r="B55" s="3"/>
      <c r="C55" s="3"/>
      <c r="D55" s="3"/>
      <c r="E55" s="3"/>
      <c r="F55" s="3"/>
      <c r="G55" s="3"/>
      <c r="H55" s="3"/>
      <c r="I55" s="3"/>
      <c r="J55" s="3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1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6"/>
      <c r="P56" s="15"/>
      <c r="Q56" s="15"/>
      <c r="R56" s="15"/>
      <c r="S56" s="15"/>
      <c r="T56" s="16"/>
      <c r="U56" s="17" t="s">
        <v>3</v>
      </c>
      <c r="V56" s="17" t="s">
        <v>3</v>
      </c>
      <c r="W56" s="16"/>
      <c r="X56" s="2"/>
      <c r="Y56" s="3"/>
      <c r="Z56" s="3"/>
      <c r="AA56" s="2"/>
    </row>
    <row r="57" spans="1:2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8"/>
      <c r="P57" s="19" t="s">
        <v>2</v>
      </c>
      <c r="Q57" s="20"/>
      <c r="R57" s="20"/>
      <c r="S57" s="20"/>
      <c r="T57" s="16"/>
      <c r="U57" s="19" t="s">
        <v>1</v>
      </c>
      <c r="V57" s="21" t="s">
        <v>1</v>
      </c>
      <c r="W57" s="16"/>
      <c r="X57" s="2"/>
      <c r="Y57" s="3"/>
      <c r="Z57" s="3"/>
      <c r="AA57" s="2"/>
    </row>
    <row r="58" spans="1:27" ht="12.75" customHeight="1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2"/>
    </row>
    <row r="59" spans="1:27"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3:N53"/>
    <mergeCell ref="B8:K8"/>
    <mergeCell ref="B17:K17"/>
    <mergeCell ref="B19:K19"/>
    <mergeCell ref="B25:K25"/>
    <mergeCell ref="B29:K29"/>
    <mergeCell ref="B36:K36"/>
    <mergeCell ref="B38:K38"/>
    <mergeCell ref="B42:K42"/>
    <mergeCell ref="B45:K45"/>
    <mergeCell ref="B47:K47"/>
    <mergeCell ref="B49:K49"/>
    <mergeCell ref="B11:K11"/>
    <mergeCell ref="B12:K12"/>
    <mergeCell ref="B13:K13"/>
    <mergeCell ref="B15:K15"/>
    <mergeCell ref="B16:K16"/>
    <mergeCell ref="B18:K18"/>
    <mergeCell ref="B20:K20"/>
    <mergeCell ref="B22:K22"/>
    <mergeCell ref="B23:K23"/>
    <mergeCell ref="B24:K24"/>
    <mergeCell ref="B26:K26"/>
    <mergeCell ref="B27:K27"/>
    <mergeCell ref="B30:K30"/>
    <mergeCell ref="B34:K34"/>
    <mergeCell ref="B51:K51"/>
    <mergeCell ref="B31:K31"/>
    <mergeCell ref="B41:K41"/>
    <mergeCell ref="B43:K43"/>
    <mergeCell ref="B46:K46"/>
    <mergeCell ref="B48:K48"/>
    <mergeCell ref="B50:K50"/>
    <mergeCell ref="B35:K35"/>
    <mergeCell ref="B37:K37"/>
    <mergeCell ref="B39:K39"/>
    <mergeCell ref="B40:K40"/>
  </mergeCells>
  <conditionalFormatting sqref="T17:U17 T19:U19 T25:U25 T38:U38 T48:U48 T50:U50 T45:U45 T29:U29 T8:U8 T42:U42 T36:U36">
    <cfRule type="cellIs" dxfId="1" priority="2" operator="equal">
      <formula>0</formula>
    </cfRule>
  </conditionalFormatting>
  <conditionalFormatting sqref="Q17:R17 Q19:R19 Q25:R25 Q38:R38 Q42:R42 Q48:R48 Q50:R50 Q45:R45 Q29:R29 Q8:R8 Q36:R36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2022-01-25T12:03:39Z</cp:lastPrinted>
  <dcterms:created xsi:type="dcterms:W3CDTF">2016-09-30T05:58:50Z</dcterms:created>
  <dcterms:modified xsi:type="dcterms:W3CDTF">2023-04-26T06:24:09Z</dcterms:modified>
</cp:coreProperties>
</file>