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410" yWindow="-285" windowWidth="13185" windowHeight="11760"/>
  </bookViews>
  <sheets>
    <sheet name="Сведения об исполнении бюджета" sheetId="2" r:id="rId1"/>
  </sheets>
  <definedNames>
    <definedName name="_xlnm.Print_Titles" localSheetId="0">'Сведения об исполнении бюджета'!$5:$6</definedName>
  </definedNames>
  <calcPr calcId="124519"/>
</workbook>
</file>

<file path=xl/calcChain.xml><?xml version="1.0" encoding="utf-8"?>
<calcChain xmlns="http://schemas.openxmlformats.org/spreadsheetml/2006/main">
  <c r="Y45" i="2"/>
  <c r="W45"/>
  <c r="U43"/>
  <c r="T43"/>
  <c r="R8"/>
  <c r="Q8"/>
  <c r="Q54"/>
  <c r="S14"/>
  <c r="T51" l="1"/>
  <c r="U8"/>
  <c r="T8"/>
  <c r="Y14"/>
  <c r="W14"/>
  <c r="S12"/>
  <c r="S21" l="1"/>
  <c r="S33" l="1"/>
  <c r="Y33"/>
  <c r="Y28" l="1"/>
  <c r="W28"/>
  <c r="U25"/>
  <c r="T25"/>
  <c r="R25"/>
  <c r="Q25"/>
  <c r="S28"/>
  <c r="W33" l="1"/>
  <c r="U29"/>
  <c r="T29"/>
  <c r="R29"/>
  <c r="Q29"/>
  <c r="R51"/>
  <c r="Q51"/>
  <c r="R49"/>
  <c r="Q49"/>
  <c r="R46"/>
  <c r="Q46"/>
  <c r="R43"/>
  <c r="Q43"/>
  <c r="R39"/>
  <c r="Q39"/>
  <c r="R36"/>
  <c r="Q36"/>
  <c r="R19"/>
  <c r="Q19"/>
  <c r="R17"/>
  <c r="Q17"/>
  <c r="R54" l="1"/>
  <c r="W21"/>
  <c r="U19"/>
  <c r="T19"/>
  <c r="W11" l="1"/>
  <c r="S9"/>
  <c r="S10"/>
  <c r="S11"/>
  <c r="S13"/>
  <c r="S15"/>
  <c r="S16"/>
  <c r="T49" l="1"/>
  <c r="U46"/>
  <c r="T46"/>
  <c r="Y48"/>
  <c r="W48"/>
  <c r="S48"/>
  <c r="S22"/>
  <c r="S53"/>
  <c r="S52"/>
  <c r="S50"/>
  <c r="S47"/>
  <c r="S44"/>
  <c r="S42"/>
  <c r="S41"/>
  <c r="S40"/>
  <c r="S38"/>
  <c r="S37"/>
  <c r="S35"/>
  <c r="S34"/>
  <c r="S32"/>
  <c r="S31"/>
  <c r="S30"/>
  <c r="S27"/>
  <c r="S26"/>
  <c r="S24"/>
  <c r="S23"/>
  <c r="S20"/>
  <c r="S18"/>
  <c r="Y53" l="1"/>
  <c r="Y52"/>
  <c r="Y50"/>
  <c r="Y47"/>
  <c r="Y44"/>
  <c r="Y42"/>
  <c r="Y41"/>
  <c r="Y40"/>
  <c r="Y38"/>
  <c r="Y37"/>
  <c r="Y35"/>
  <c r="Y34"/>
  <c r="Y32"/>
  <c r="Y31"/>
  <c r="Y30"/>
  <c r="Y27"/>
  <c r="Y26"/>
  <c r="Y24"/>
  <c r="Y23"/>
  <c r="Y22"/>
  <c r="Y20"/>
  <c r="Y18"/>
  <c r="Y16"/>
  <c r="Y15"/>
  <c r="Y13"/>
  <c r="Y12"/>
  <c r="Y11"/>
  <c r="Y10"/>
  <c r="Y9"/>
  <c r="W47"/>
  <c r="W53"/>
  <c r="W52"/>
  <c r="W50"/>
  <c r="W44"/>
  <c r="W42"/>
  <c r="W41"/>
  <c r="W40"/>
  <c r="W38"/>
  <c r="W37"/>
  <c r="W35"/>
  <c r="W34"/>
  <c r="W32"/>
  <c r="W31"/>
  <c r="W30"/>
  <c r="W27"/>
  <c r="W26"/>
  <c r="W24"/>
  <c r="W23"/>
  <c r="W22"/>
  <c r="W20"/>
  <c r="W18"/>
  <c r="W16"/>
  <c r="W15"/>
  <c r="W13"/>
  <c r="W12"/>
  <c r="W10"/>
  <c r="W9"/>
  <c r="W29" l="1"/>
  <c r="Y8" l="1"/>
  <c r="W8"/>
  <c r="Y29"/>
  <c r="U51"/>
  <c r="U49"/>
  <c r="U39"/>
  <c r="U36"/>
  <c r="U17"/>
  <c r="T39"/>
  <c r="T36"/>
  <c r="T17"/>
  <c r="S39" l="1"/>
  <c r="S49"/>
  <c r="Y17"/>
  <c r="W17"/>
  <c r="Y39"/>
  <c r="W39"/>
  <c r="Y46"/>
  <c r="W46"/>
  <c r="Y51"/>
  <c r="W51"/>
  <c r="Y19"/>
  <c r="W19"/>
  <c r="Y36"/>
  <c r="W36"/>
  <c r="Y43"/>
  <c r="W43"/>
  <c r="W49"/>
  <c r="Y49"/>
  <c r="Y25"/>
  <c r="W25"/>
  <c r="S17"/>
  <c r="S25"/>
  <c r="S36"/>
  <c r="S43"/>
  <c r="S8"/>
  <c r="S19"/>
  <c r="S29"/>
  <c r="S46"/>
  <c r="S51"/>
  <c r="T54"/>
  <c r="U54"/>
  <c r="Y54" l="1"/>
  <c r="W54"/>
  <c r="S54"/>
</calcChain>
</file>

<file path=xl/sharedStrings.xml><?xml version="1.0" encoding="utf-8"?>
<sst xmlns="http://schemas.openxmlformats.org/spreadsheetml/2006/main" count="108" uniqueCount="66">
  <si>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</si>
  <si>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</si>
  <si>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</si>
  <si>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</si>
  <si>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</si>
  <si>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</si>
  <si>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</si>
  <si>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</si>
  <si>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</si>
  <si>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БЮДЖЕТАМ СУБЪЕКТОВ РОССИЙСКОЙ ФЕДЕРАЦИИ И МУНИЦИПАЛЬНЫХ ОБРАЗОВАНИЙ ОБЩЕГО ХАРАКТЕРА</t>
  </si>
  <si>
    <t>Обслуживание внутреннего государственного и муниципального долга</t>
  </si>
  <si>
    <t xml:space="preserve">ОБСЛУЖИВАНИЕ ГОСУДАРСТВЕННОГО И МУНИЦИПАЛЬНОГО ДОЛГА </t>
  </si>
  <si>
    <t>Периодическая печать и издательства</t>
  </si>
  <si>
    <t>СРЕДСТВА МАССОВОЙ ИНФОРМАЦИИ</t>
  </si>
  <si>
    <t xml:space="preserve">Физическая культура 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</si>
  <si>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</si>
  <si>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</si>
  <si>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</si>
  <si>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</si>
  <si>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</si>
  <si>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</si>
  <si>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</si>
  <si>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 И КИНЕМАТОГРАФИЯ</t>
  </si>
  <si>
    <t>Другие вопросы в области образования</t>
  </si>
  <si>
    <t>Молодежная политика и оздоровление детей</t>
  </si>
  <si>
    <t>Общее образование</t>
  </si>
  <si>
    <t>Дошкольное образование</t>
  </si>
  <si>
    <t>Образование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</si>
  <si>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</si>
  <si>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</si>
  <si>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</si>
  <si>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</si>
  <si>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</si>
  <si>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</si>
  <si>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Национальная экономика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</si>
  <si>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</si>
  <si>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</si>
  <si>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</si>
  <si>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</si>
  <si>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</si>
  <si>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</si>
  <si>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</si>
  <si>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</si>
  <si>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ТипБюджета</t>
  </si>
  <si>
    <t>Подраздел</t>
  </si>
  <si>
    <t>Раздел</t>
  </si>
  <si>
    <t>Наименование</t>
  </si>
  <si>
    <t>% исполнения к плану текущего года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</si>
  <si>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</si>
  <si>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</si>
  <si>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Дополнительное образование детей</t>
  </si>
  <si>
    <t xml:space="preserve">Транспорт </t>
  </si>
  <si>
    <t>Другие вопросы в области средств массовой информации</t>
  </si>
  <si>
    <t>рублей</t>
  </si>
  <si>
    <t xml:space="preserve">Водное хозяйство </t>
  </si>
  <si>
    <t xml:space="preserve">Профессиональная подготовка, переподготовка и поышение квалификации </t>
  </si>
  <si>
    <t>Благоустройство</t>
  </si>
  <si>
    <t>Утвержденные бюджетные назначения на 30 сентября  2021 года</t>
  </si>
  <si>
    <t>Обеспечение проведения выборов и референдумов</t>
  </si>
  <si>
    <t>Сведения об исполнении бюджета Лысогорского муниципального района на 30 сентября 2022 года</t>
  </si>
  <si>
    <t>Кассовое исполнение на 30 сентября 2021 года</t>
  </si>
  <si>
    <t>% исполнения на 30 сентября  2021 года</t>
  </si>
  <si>
    <t>Утвержденные бюджетные назначения на 30 сентября  2022 года</t>
  </si>
  <si>
    <t>Кассовое исполнение на 30 сентября  2022 года</t>
  </si>
  <si>
    <t>% исполнения к исполнению 2021 года</t>
  </si>
  <si>
    <t>Массовый спорт</t>
  </si>
</sst>
</file>

<file path=xl/styles.xml><?xml version="1.0" encoding="utf-8"?>
<styleSheet xmlns="http://schemas.openxmlformats.org/spreadsheetml/2006/main">
  <numFmts count="6">
    <numFmt numFmtId="164" formatCode="#,##0.00;[Red]\-#,##0.00"/>
    <numFmt numFmtId="165" formatCode="#,##0.00;[Red]\-#,##0.00;0.00"/>
    <numFmt numFmtId="166" formatCode="000"/>
    <numFmt numFmtId="167" formatCode="00"/>
    <numFmt numFmtId="168" formatCode="0000"/>
    <numFmt numFmtId="169" formatCode="#,##0.00_ ;[Red]\-#,##0.00\ "/>
  </numFmts>
  <fonts count="10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10" fontId="4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6" fillId="0" borderId="0" xfId="1" applyFo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 vertical="top"/>
      <protection hidden="1"/>
    </xf>
    <xf numFmtId="0" fontId="6" fillId="0" borderId="0" xfId="1" applyNumberFormat="1" applyFont="1" applyFill="1" applyBorder="1" applyAlignment="1" applyProtection="1">
      <alignment horizontal="center" vertical="top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2" borderId="3" xfId="1" applyNumberFormat="1" applyFont="1" applyFill="1" applyBorder="1" applyAlignment="1" applyProtection="1">
      <protection hidden="1"/>
    </xf>
    <xf numFmtId="168" fontId="8" fillId="2" borderId="32" xfId="1" applyNumberFormat="1" applyFont="1" applyFill="1" applyBorder="1" applyAlignment="1" applyProtection="1">
      <protection hidden="1"/>
    </xf>
    <xf numFmtId="168" fontId="8" fillId="2" borderId="24" xfId="1" applyNumberFormat="1" applyFont="1" applyFill="1" applyBorder="1" applyAlignment="1" applyProtection="1">
      <protection hidden="1"/>
    </xf>
    <xf numFmtId="166" fontId="8" fillId="2" borderId="11" xfId="1" applyNumberFormat="1" applyFont="1" applyFill="1" applyBorder="1" applyAlignment="1" applyProtection="1">
      <alignment wrapText="1"/>
      <protection hidden="1"/>
    </xf>
    <xf numFmtId="167" fontId="8" fillId="2" borderId="11" xfId="1" applyNumberFormat="1" applyFont="1" applyFill="1" applyBorder="1" applyAlignment="1" applyProtection="1">
      <protection hidden="1"/>
    </xf>
    <xf numFmtId="167" fontId="8" fillId="2" borderId="12" xfId="1" applyNumberFormat="1" applyFont="1" applyFill="1" applyBorder="1" applyAlignment="1" applyProtection="1">
      <protection hidden="1"/>
    </xf>
    <xf numFmtId="0" fontId="8" fillId="2" borderId="34" xfId="1" applyNumberFormat="1" applyFont="1" applyFill="1" applyBorder="1" applyAlignment="1" applyProtection="1">
      <protection hidden="1"/>
    </xf>
    <xf numFmtId="165" fontId="8" fillId="2" borderId="35" xfId="1" applyNumberFormat="1" applyFont="1" applyFill="1" applyBorder="1" applyAlignment="1" applyProtection="1">
      <protection hidden="1"/>
    </xf>
    <xf numFmtId="0" fontId="6" fillId="2" borderId="0" xfId="1" applyNumberFormat="1" applyFont="1" applyFill="1" applyBorder="1" applyAlignment="1" applyProtection="1">
      <protection hidden="1"/>
    </xf>
    <xf numFmtId="0" fontId="6" fillId="2" borderId="0" xfId="1" applyFont="1" applyFill="1"/>
    <xf numFmtId="166" fontId="8" fillId="2" borderId="24" xfId="1" applyNumberFormat="1" applyFont="1" applyFill="1" applyBorder="1" applyAlignment="1" applyProtection="1">
      <alignment wrapText="1"/>
      <protection hidden="1"/>
    </xf>
    <xf numFmtId="167" fontId="8" fillId="2" borderId="24" xfId="1" applyNumberFormat="1" applyFont="1" applyFill="1" applyBorder="1" applyAlignment="1" applyProtection="1">
      <protection hidden="1"/>
    </xf>
    <xf numFmtId="167" fontId="8" fillId="2" borderId="32" xfId="1" applyNumberFormat="1" applyFont="1" applyFill="1" applyBorder="1" applyAlignment="1" applyProtection="1">
      <protection hidden="1"/>
    </xf>
    <xf numFmtId="0" fontId="8" fillId="2" borderId="27" xfId="1" applyNumberFormat="1" applyFont="1" applyFill="1" applyBorder="1" applyAlignment="1" applyProtection="1">
      <protection hidden="1"/>
    </xf>
    <xf numFmtId="165" fontId="8" fillId="2" borderId="21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4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2" borderId="14" xfId="1" applyNumberFormat="1" applyFont="1" applyFill="1" applyBorder="1" applyAlignment="1" applyProtection="1">
      <alignment wrapText="1"/>
      <protection hidden="1"/>
    </xf>
    <xf numFmtId="167" fontId="4" fillId="2" borderId="14" xfId="1" applyNumberFormat="1" applyFont="1" applyFill="1" applyBorder="1" applyAlignment="1" applyProtection="1">
      <protection hidden="1"/>
    </xf>
    <xf numFmtId="167" fontId="4" fillId="2" borderId="13" xfId="1" applyNumberFormat="1" applyFont="1" applyFill="1" applyBorder="1" applyAlignment="1" applyProtection="1">
      <protection hidden="1"/>
    </xf>
    <xf numFmtId="0" fontId="2" fillId="2" borderId="26" xfId="1" applyNumberFormat="1" applyFont="1" applyFill="1" applyBorder="1" applyAlignment="1" applyProtection="1">
      <protection hidden="1"/>
    </xf>
    <xf numFmtId="165" fontId="2" fillId="2" borderId="18" xfId="1" applyNumberFormat="1" applyFont="1" applyFill="1" applyBorder="1" applyAlignment="1" applyProtection="1">
      <protection hidden="1"/>
    </xf>
    <xf numFmtId="165" fontId="4" fillId="2" borderId="18" xfId="1" applyNumberFormat="1" applyFont="1" applyFill="1" applyBorder="1" applyAlignment="1" applyProtection="1">
      <protection hidden="1"/>
    </xf>
    <xf numFmtId="10" fontId="4" fillId="2" borderId="18" xfId="1" applyNumberFormat="1" applyFont="1" applyFill="1" applyBorder="1" applyAlignment="1" applyProtection="1">
      <protection hidden="1"/>
    </xf>
    <xf numFmtId="10" fontId="9" fillId="2" borderId="21" xfId="1" applyNumberFormat="1" applyFont="1" applyFill="1" applyBorder="1" applyAlignment="1" applyProtection="1">
      <protection hidden="1"/>
    </xf>
    <xf numFmtId="166" fontId="2" fillId="2" borderId="24" xfId="1" applyNumberFormat="1" applyFont="1" applyFill="1" applyBorder="1" applyAlignment="1" applyProtection="1">
      <alignment wrapText="1"/>
      <protection hidden="1"/>
    </xf>
    <xf numFmtId="167" fontId="2" fillId="2" borderId="24" xfId="1" applyNumberFormat="1" applyFont="1" applyFill="1" applyBorder="1" applyAlignment="1" applyProtection="1">
      <protection hidden="1"/>
    </xf>
    <xf numFmtId="167" fontId="2" fillId="2" borderId="32" xfId="1" applyNumberFormat="1" applyFont="1" applyFill="1" applyBorder="1" applyAlignment="1" applyProtection="1">
      <protection hidden="1"/>
    </xf>
    <xf numFmtId="0" fontId="2" fillId="2" borderId="27" xfId="1" applyNumberFormat="1" applyFont="1" applyFill="1" applyBorder="1" applyAlignment="1" applyProtection="1">
      <protection hidden="1"/>
    </xf>
    <xf numFmtId="165" fontId="2" fillId="2" borderId="21" xfId="1" applyNumberFormat="1" applyFont="1" applyFill="1" applyBorder="1" applyAlignment="1" applyProtection="1">
      <protection hidden="1"/>
    </xf>
    <xf numFmtId="166" fontId="2" fillId="2" borderId="9" xfId="1" applyNumberFormat="1" applyFont="1" applyFill="1" applyBorder="1" applyAlignment="1" applyProtection="1">
      <alignment wrapText="1"/>
      <protection hidden="1"/>
    </xf>
    <xf numFmtId="167" fontId="2" fillId="2" borderId="9" xfId="1" applyNumberFormat="1" applyFont="1" applyFill="1" applyBorder="1" applyAlignment="1" applyProtection="1">
      <protection hidden="1"/>
    </xf>
    <xf numFmtId="167" fontId="2" fillId="2" borderId="10" xfId="1" applyNumberFormat="1" applyFont="1" applyFill="1" applyBorder="1" applyAlignment="1" applyProtection="1">
      <protection hidden="1"/>
    </xf>
    <xf numFmtId="0" fontId="2" fillId="2" borderId="28" xfId="1" applyNumberFormat="1" applyFont="1" applyFill="1" applyBorder="1" applyAlignment="1" applyProtection="1">
      <protection hidden="1"/>
    </xf>
    <xf numFmtId="165" fontId="2" fillId="2" borderId="8" xfId="1" applyNumberFormat="1" applyFont="1" applyFill="1" applyBorder="1" applyAlignment="1" applyProtection="1">
      <protection hidden="1"/>
    </xf>
    <xf numFmtId="165" fontId="8" fillId="2" borderId="8" xfId="1" applyNumberFormat="1" applyFont="1" applyFill="1" applyBorder="1" applyAlignment="1" applyProtection="1">
      <protection hidden="1"/>
    </xf>
    <xf numFmtId="166" fontId="2" fillId="2" borderId="25" xfId="1" applyNumberFormat="1" applyFont="1" applyFill="1" applyBorder="1" applyAlignment="1" applyProtection="1">
      <alignment wrapText="1"/>
      <protection hidden="1"/>
    </xf>
    <xf numFmtId="167" fontId="2" fillId="2" borderId="25" xfId="1" applyNumberFormat="1" applyFont="1" applyFill="1" applyBorder="1" applyAlignment="1" applyProtection="1">
      <protection hidden="1"/>
    </xf>
    <xf numFmtId="167" fontId="2" fillId="2" borderId="33" xfId="1" applyNumberFormat="1" applyFont="1" applyFill="1" applyBorder="1" applyAlignment="1" applyProtection="1">
      <protection hidden="1"/>
    </xf>
    <xf numFmtId="0" fontId="2" fillId="2" borderId="29" xfId="1" applyNumberFormat="1" applyFont="1" applyFill="1" applyBorder="1" applyAlignment="1" applyProtection="1">
      <protection hidden="1"/>
    </xf>
    <xf numFmtId="165" fontId="2" fillId="2" borderId="22" xfId="1" applyNumberFormat="1" applyFont="1" applyFill="1" applyBorder="1" applyAlignment="1" applyProtection="1">
      <protection hidden="1"/>
    </xf>
    <xf numFmtId="165" fontId="8" fillId="2" borderId="22" xfId="1" applyNumberFormat="1" applyFont="1" applyFill="1" applyBorder="1" applyAlignment="1" applyProtection="1">
      <protection hidden="1"/>
    </xf>
    <xf numFmtId="165" fontId="9" fillId="2" borderId="18" xfId="1" applyNumberFormat="1" applyFont="1" applyFill="1" applyBorder="1" applyAlignment="1" applyProtection="1">
      <protection hidden="1"/>
    </xf>
    <xf numFmtId="165" fontId="8" fillId="2" borderId="18" xfId="1" applyNumberFormat="1" applyFont="1" applyFill="1" applyBorder="1" applyAlignment="1" applyProtection="1">
      <protection hidden="1"/>
    </xf>
    <xf numFmtId="166" fontId="2" fillId="2" borderId="4" xfId="1" applyNumberFormat="1" applyFont="1" applyFill="1" applyBorder="1" applyAlignment="1" applyProtection="1">
      <alignment wrapText="1"/>
      <protection hidden="1"/>
    </xf>
    <xf numFmtId="167" fontId="2" fillId="2" borderId="4" xfId="1" applyNumberFormat="1" applyFont="1" applyFill="1" applyBorder="1" applyAlignment="1" applyProtection="1">
      <protection hidden="1"/>
    </xf>
    <xf numFmtId="167" fontId="2" fillId="2" borderId="19" xfId="1" applyNumberFormat="1" applyFont="1" applyFill="1" applyBorder="1" applyAlignment="1" applyProtection="1">
      <protection hidden="1"/>
    </xf>
    <xf numFmtId="0" fontId="2" fillId="2" borderId="30" xfId="1" applyNumberFormat="1" applyFont="1" applyFill="1" applyBorder="1" applyAlignment="1" applyProtection="1">
      <protection hidden="1"/>
    </xf>
    <xf numFmtId="165" fontId="2" fillId="2" borderId="23" xfId="1" applyNumberFormat="1" applyFont="1" applyFill="1" applyBorder="1" applyAlignment="1" applyProtection="1">
      <protection hidden="1"/>
    </xf>
    <xf numFmtId="165" fontId="8" fillId="2" borderId="23" xfId="1" applyNumberFormat="1" applyFont="1" applyFill="1" applyBorder="1" applyAlignment="1" applyProtection="1">
      <protection hidden="1"/>
    </xf>
    <xf numFmtId="166" fontId="2" fillId="2" borderId="11" xfId="1" applyNumberFormat="1" applyFont="1" applyFill="1" applyBorder="1" applyAlignment="1" applyProtection="1">
      <alignment wrapText="1"/>
      <protection hidden="1"/>
    </xf>
    <xf numFmtId="167" fontId="2" fillId="2" borderId="11" xfId="1" applyNumberFormat="1" applyFont="1" applyFill="1" applyBorder="1" applyAlignment="1" applyProtection="1">
      <protection hidden="1"/>
    </xf>
    <xf numFmtId="167" fontId="2" fillId="2" borderId="12" xfId="1" applyNumberFormat="1" applyFont="1" applyFill="1" applyBorder="1" applyAlignment="1" applyProtection="1">
      <protection hidden="1"/>
    </xf>
    <xf numFmtId="0" fontId="2" fillId="2" borderId="34" xfId="1" applyNumberFormat="1" applyFont="1" applyFill="1" applyBorder="1" applyAlignment="1" applyProtection="1">
      <protection hidden="1"/>
    </xf>
    <xf numFmtId="165" fontId="2" fillId="2" borderId="35" xfId="1" applyNumberFormat="1" applyFont="1" applyFill="1" applyBorder="1" applyAlignment="1" applyProtection="1">
      <protection hidden="1"/>
    </xf>
    <xf numFmtId="10" fontId="9" fillId="2" borderId="35" xfId="1" applyNumberFormat="1" applyFont="1" applyFill="1" applyBorder="1" applyAlignment="1" applyProtection="1">
      <protection hidden="1"/>
    </xf>
    <xf numFmtId="167" fontId="2" fillId="2" borderId="6" xfId="1" applyNumberFormat="1" applyFont="1" applyFill="1" applyBorder="1" applyAlignment="1" applyProtection="1">
      <protection hidden="1"/>
    </xf>
    <xf numFmtId="167" fontId="2" fillId="2" borderId="7" xfId="1" applyNumberFormat="1" applyFont="1" applyFill="1" applyBorder="1" applyAlignment="1" applyProtection="1">
      <protection hidden="1"/>
    </xf>
    <xf numFmtId="0" fontId="3" fillId="2" borderId="5" xfId="1" applyNumberFormat="1" applyFont="1" applyFill="1" applyBorder="1" applyAlignment="1" applyProtection="1">
      <protection hidden="1"/>
    </xf>
    <xf numFmtId="164" fontId="4" fillId="2" borderId="5" xfId="1" applyNumberFormat="1" applyFont="1" applyFill="1" applyBorder="1" applyAlignment="1" applyProtection="1">
      <protection hidden="1"/>
    </xf>
    <xf numFmtId="10" fontId="9" fillId="2" borderId="31" xfId="1" applyNumberFormat="1" applyFont="1" applyFill="1" applyBorder="1" applyAlignment="1" applyProtection="1">
      <protection hidden="1"/>
    </xf>
    <xf numFmtId="165" fontId="4" fillId="2" borderId="36" xfId="1" applyNumberFormat="1" applyFont="1" applyFill="1" applyBorder="1" applyAlignment="1" applyProtection="1">
      <protection hidden="1"/>
    </xf>
    <xf numFmtId="10" fontId="4" fillId="2" borderId="36" xfId="1" applyNumberFormat="1" applyFont="1" applyFill="1" applyBorder="1" applyAlignment="1" applyProtection="1">
      <protection hidden="1"/>
    </xf>
    <xf numFmtId="169" fontId="4" fillId="2" borderId="36" xfId="1" applyNumberFormat="1" applyFont="1" applyFill="1" applyBorder="1" applyAlignment="1" applyProtection="1">
      <protection hidden="1"/>
    </xf>
    <xf numFmtId="165" fontId="2" fillId="2" borderId="36" xfId="1" applyNumberFormat="1" applyFont="1" applyFill="1" applyBorder="1" applyAlignment="1" applyProtection="1">
      <protection hidden="1"/>
    </xf>
    <xf numFmtId="10" fontId="4" fillId="2" borderId="31" xfId="1" applyNumberFormat="1" applyFont="1" applyFill="1" applyBorder="1" applyAlignment="1" applyProtection="1">
      <protection hidden="1"/>
    </xf>
    <xf numFmtId="10" fontId="9" fillId="2" borderId="8" xfId="1" applyNumberFormat="1" applyFont="1" applyFill="1" applyBorder="1" applyAlignment="1" applyProtection="1">
      <protection hidden="1"/>
    </xf>
    <xf numFmtId="166" fontId="2" fillId="2" borderId="6" xfId="1" applyNumberFormat="1" applyFont="1" applyFill="1" applyBorder="1" applyAlignment="1" applyProtection="1">
      <alignment wrapText="1"/>
      <protection hidden="1"/>
    </xf>
    <xf numFmtId="0" fontId="2" fillId="2" borderId="37" xfId="1" applyNumberFormat="1" applyFont="1" applyFill="1" applyBorder="1" applyAlignment="1" applyProtection="1">
      <protection hidden="1"/>
    </xf>
    <xf numFmtId="165" fontId="2" fillId="2" borderId="5" xfId="1" applyNumberFormat="1" applyFont="1" applyFill="1" applyBorder="1" applyAlignment="1" applyProtection="1">
      <protection hidden="1"/>
    </xf>
    <xf numFmtId="165" fontId="2" fillId="2" borderId="31" xfId="1" applyNumberFormat="1" applyFont="1" applyFill="1" applyBorder="1" applyAlignment="1" applyProtection="1">
      <protection hidden="1"/>
    </xf>
    <xf numFmtId="165" fontId="8" fillId="2" borderId="31" xfId="1" applyNumberFormat="1" applyFont="1" applyFill="1" applyBorder="1" applyAlignment="1" applyProtection="1">
      <protection hidden="1"/>
    </xf>
    <xf numFmtId="10" fontId="8" fillId="2" borderId="8" xfId="1" applyNumberFormat="1" applyFont="1" applyFill="1" applyBorder="1" applyAlignment="1" applyProtection="1">
      <protection hidden="1"/>
    </xf>
    <xf numFmtId="10" fontId="8" fillId="2" borderId="31" xfId="1" applyNumberFormat="1" applyFont="1" applyFill="1" applyBorder="1" applyAlignment="1" applyProtection="1">
      <protection hidden="1"/>
    </xf>
    <xf numFmtId="10" fontId="8" fillId="2" borderId="18" xfId="1" applyNumberFormat="1" applyFont="1" applyFill="1" applyBorder="1" applyAlignment="1" applyProtection="1">
      <protection hidden="1"/>
    </xf>
    <xf numFmtId="10" fontId="9" fillId="2" borderId="23" xfId="1" applyNumberFormat="1" applyFont="1" applyFill="1" applyBorder="1" applyAlignment="1" applyProtection="1">
      <protection hidden="1"/>
    </xf>
    <xf numFmtId="166" fontId="2" fillId="2" borderId="38" xfId="1" applyNumberFormat="1" applyFont="1" applyFill="1" applyBorder="1" applyAlignment="1" applyProtection="1">
      <alignment wrapText="1"/>
      <protection hidden="1"/>
    </xf>
    <xf numFmtId="167" fontId="2" fillId="2" borderId="17" xfId="1" applyNumberFormat="1" applyFont="1" applyFill="1" applyBorder="1" applyAlignment="1" applyProtection="1">
      <protection hidden="1"/>
    </xf>
    <xf numFmtId="0" fontId="2" fillId="2" borderId="39" xfId="1" applyNumberFormat="1" applyFont="1" applyFill="1" applyBorder="1" applyAlignment="1" applyProtection="1">
      <protection hidden="1"/>
    </xf>
    <xf numFmtId="10" fontId="8" fillId="2" borderId="36" xfId="1" applyNumberFormat="1" applyFont="1" applyFill="1" applyBorder="1" applyAlignment="1" applyProtection="1">
      <protection hidden="1"/>
    </xf>
    <xf numFmtId="10" fontId="8" fillId="2" borderId="21" xfId="1" applyNumberFormat="1" applyFont="1" applyFill="1" applyBorder="1" applyAlignment="1" applyProtection="1">
      <protection hidden="1"/>
    </xf>
    <xf numFmtId="10" fontId="8" fillId="2" borderId="22" xfId="1" applyNumberFormat="1" applyFont="1" applyFill="1" applyBorder="1" applyAlignment="1" applyProtection="1">
      <protection hidden="1"/>
    </xf>
    <xf numFmtId="10" fontId="4" fillId="2" borderId="23" xfId="1" applyNumberFormat="1" applyFont="1" applyFill="1" applyBorder="1" applyAlignment="1" applyProtection="1">
      <protection hidden="1"/>
    </xf>
    <xf numFmtId="166" fontId="4" fillId="2" borderId="38" xfId="1" applyNumberFormat="1" applyFont="1" applyFill="1" applyBorder="1" applyAlignment="1" applyProtection="1">
      <alignment wrapText="1"/>
      <protection hidden="1"/>
    </xf>
    <xf numFmtId="167" fontId="4" fillId="2" borderId="38" xfId="1" applyNumberFormat="1" applyFont="1" applyFill="1" applyBorder="1" applyAlignment="1" applyProtection="1">
      <protection hidden="1"/>
    </xf>
    <xf numFmtId="167" fontId="4" fillId="2" borderId="17" xfId="1" applyNumberFormat="1" applyFont="1" applyFill="1" applyBorder="1" applyAlignment="1" applyProtection="1">
      <protection hidden="1"/>
    </xf>
    <xf numFmtId="165" fontId="4" fillId="2" borderId="31" xfId="1" applyNumberFormat="1" applyFont="1" applyFill="1" applyBorder="1" applyAlignment="1" applyProtection="1">
      <protection hidden="1"/>
    </xf>
    <xf numFmtId="166" fontId="2" fillId="2" borderId="14" xfId="1" applyNumberFormat="1" applyFont="1" applyFill="1" applyBorder="1" applyAlignment="1" applyProtection="1">
      <alignment wrapText="1"/>
      <protection hidden="1"/>
    </xf>
    <xf numFmtId="167" fontId="2" fillId="2" borderId="14" xfId="1" applyNumberFormat="1" applyFont="1" applyFill="1" applyBorder="1" applyAlignment="1" applyProtection="1">
      <protection hidden="1"/>
    </xf>
    <xf numFmtId="167" fontId="2" fillId="2" borderId="13" xfId="1" applyNumberFormat="1" applyFont="1" applyFill="1" applyBorder="1" applyAlignment="1" applyProtection="1">
      <protection hidden="1"/>
    </xf>
    <xf numFmtId="10" fontId="9" fillId="2" borderId="1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6" fontId="8" fillId="2" borderId="9" xfId="1" applyNumberFormat="1" applyFont="1" applyFill="1" applyBorder="1" applyAlignment="1" applyProtection="1">
      <alignment wrapText="1"/>
      <protection hidden="1"/>
    </xf>
    <xf numFmtId="167" fontId="2" fillId="2" borderId="16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0" fontId="8" fillId="2" borderId="23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9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20" xfId="1" applyNumberFormat="1" applyFont="1" applyFill="1" applyBorder="1" applyAlignment="1" applyProtection="1">
      <alignment horizontal="right" wrapText="1"/>
      <protection hidden="1"/>
    </xf>
    <xf numFmtId="0" fontId="3" fillId="2" borderId="31" xfId="1" applyNumberFormat="1" applyFont="1" applyFill="1" applyBorder="1" applyAlignment="1" applyProtection="1">
      <alignment horizontal="right" wrapText="1"/>
      <protection hidden="1"/>
    </xf>
    <xf numFmtId="168" fontId="4" fillId="0" borderId="12" xfId="1" applyNumberFormat="1" applyFont="1" applyFill="1" applyBorder="1" applyAlignment="1" applyProtection="1">
      <protection hidden="1"/>
    </xf>
    <xf numFmtId="168" fontId="4" fillId="0" borderId="11" xfId="1" applyNumberFormat="1" applyFont="1" applyFill="1" applyBorder="1" applyAlignment="1" applyProtection="1">
      <protection hidden="1"/>
    </xf>
    <xf numFmtId="168" fontId="4" fillId="0" borderId="10" xfId="1" applyNumberFormat="1" applyFont="1" applyFill="1" applyBorder="1" applyAlignment="1" applyProtection="1">
      <protection hidden="1"/>
    </xf>
    <xf numFmtId="168" fontId="4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0"/>
  <sheetViews>
    <sheetView showGridLines="0" showZeros="0" tabSelected="1" zoomScale="106" zoomScaleNormal="106" workbookViewId="0">
      <pane xSplit="16" ySplit="6" topLeftCell="Q7" activePane="bottomRight" state="frozen"/>
      <selection pane="topRight" activeCell="Q1" sqref="Q1"/>
      <selection pane="bottomLeft" activeCell="A7" sqref="A7"/>
      <selection pane="bottomRight" activeCell="A2" sqref="A2:Z2"/>
    </sheetView>
  </sheetViews>
  <sheetFormatPr defaultColWidth="9.140625" defaultRowHeight="12.75"/>
  <cols>
    <col min="1" max="1" width="1.42578125" style="1" customWidth="1"/>
    <col min="2" max="11" width="0" style="1" hidden="1" customWidth="1"/>
    <col min="12" max="12" width="47.28515625" style="1" customWidth="1"/>
    <col min="13" max="13" width="5.7109375" style="1" customWidth="1"/>
    <col min="14" max="14" width="6.28515625" style="1" customWidth="1"/>
    <col min="15" max="16" width="0" style="1" hidden="1" customWidth="1"/>
    <col min="17" max="17" width="16.140625" style="1" customWidth="1"/>
    <col min="18" max="19" width="12.140625" style="1" customWidth="1"/>
    <col min="20" max="20" width="13.28515625" style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7" width="1.140625" style="1" customWidth="1"/>
    <col min="28" max="252" width="9.140625" style="1" customWidth="1"/>
    <col min="253" max="16384" width="9.140625" style="1"/>
  </cols>
  <sheetData>
    <row r="1" spans="1:27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5</v>
      </c>
      <c r="X1" s="3"/>
      <c r="Y1" s="3"/>
      <c r="Z1" s="3"/>
      <c r="AA1" s="2"/>
    </row>
    <row r="2" spans="1:27" ht="12.75" customHeight="1">
      <c r="A2" s="132" t="s">
        <v>59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2"/>
    </row>
    <row r="3" spans="1:27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1"/>
      <c r="V3" s="12"/>
      <c r="W3" s="12"/>
      <c r="X3" s="12"/>
      <c r="Y3" s="11"/>
      <c r="Z3" s="5"/>
      <c r="AA3" s="2"/>
    </row>
    <row r="4" spans="1:27" ht="15" customHeight="1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0"/>
      <c r="L4" s="10"/>
      <c r="M4" s="10"/>
      <c r="N4" s="10"/>
      <c r="O4" s="11"/>
      <c r="P4" s="10"/>
      <c r="Q4" s="10"/>
      <c r="R4" s="10"/>
      <c r="S4" s="10"/>
      <c r="T4" s="10"/>
      <c r="U4" s="9"/>
      <c r="V4" s="10"/>
      <c r="W4" s="10"/>
      <c r="X4" s="10"/>
      <c r="Y4" s="9" t="s">
        <v>53</v>
      </c>
      <c r="Z4" s="9"/>
      <c r="AA4" s="2"/>
    </row>
    <row r="5" spans="1:27" ht="17.25" customHeight="1" thickBo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36" t="s">
        <v>46</v>
      </c>
      <c r="M5" s="136" t="s">
        <v>45</v>
      </c>
      <c r="N5" s="133" t="s">
        <v>44</v>
      </c>
      <c r="O5" s="39" t="s">
        <v>43</v>
      </c>
      <c r="P5" s="39"/>
      <c r="Q5" s="135" t="s">
        <v>57</v>
      </c>
      <c r="R5" s="130" t="s">
        <v>60</v>
      </c>
      <c r="S5" s="130" t="s">
        <v>61</v>
      </c>
      <c r="T5" s="135" t="s">
        <v>62</v>
      </c>
      <c r="U5" s="130" t="s">
        <v>63</v>
      </c>
      <c r="V5" s="133"/>
      <c r="W5" s="134" t="s">
        <v>47</v>
      </c>
      <c r="X5" s="133"/>
      <c r="Y5" s="134" t="s">
        <v>64</v>
      </c>
      <c r="Z5" s="133"/>
      <c r="AA5" s="8" t="s">
        <v>5</v>
      </c>
    </row>
    <row r="6" spans="1:27" ht="48" customHeight="1" thickBot="1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136"/>
      <c r="M6" s="136"/>
      <c r="N6" s="133"/>
      <c r="O6" s="39"/>
      <c r="P6" s="39"/>
      <c r="Q6" s="136"/>
      <c r="R6" s="131"/>
      <c r="S6" s="131"/>
      <c r="T6" s="136"/>
      <c r="U6" s="131"/>
      <c r="V6" s="133"/>
      <c r="W6" s="131"/>
      <c r="X6" s="133"/>
      <c r="Y6" s="131"/>
      <c r="Z6" s="133"/>
      <c r="AA6" s="5" t="s">
        <v>5</v>
      </c>
    </row>
    <row r="7" spans="1:27" ht="13.5" thickBo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40"/>
      <c r="M7" s="40"/>
      <c r="N7" s="41"/>
      <c r="O7" s="39"/>
      <c r="P7" s="39"/>
      <c r="Q7" s="39"/>
      <c r="R7" s="42"/>
      <c r="S7" s="42"/>
      <c r="T7" s="39"/>
      <c r="U7" s="42"/>
      <c r="V7" s="39"/>
      <c r="W7" s="42"/>
      <c r="X7" s="39"/>
      <c r="Y7" s="42"/>
      <c r="Z7" s="39"/>
      <c r="AA7" s="5"/>
    </row>
    <row r="8" spans="1:27" ht="13.5" thickBot="1">
      <c r="A8" s="7"/>
      <c r="B8" s="139">
        <v>1</v>
      </c>
      <c r="C8" s="139"/>
      <c r="D8" s="139"/>
      <c r="E8" s="139"/>
      <c r="F8" s="139"/>
      <c r="G8" s="139"/>
      <c r="H8" s="139"/>
      <c r="I8" s="139"/>
      <c r="J8" s="139"/>
      <c r="K8" s="140"/>
      <c r="L8" s="43" t="s">
        <v>42</v>
      </c>
      <c r="M8" s="44">
        <v>1</v>
      </c>
      <c r="N8" s="45">
        <v>0</v>
      </c>
      <c r="O8" s="46"/>
      <c r="P8" s="47"/>
      <c r="Q8" s="89">
        <f>Q11+Q12+Q13+Q15+Q16+Q9+Q10+Q14</f>
        <v>29990225.620000001</v>
      </c>
      <c r="R8" s="87">
        <f>R11+R12+R13+R15+R16+R9+R10+R14</f>
        <v>18814544.029999997</v>
      </c>
      <c r="S8" s="88">
        <f t="shared" ref="S8:S54" si="0">R8/Q8</f>
        <v>0.62735586815501909</v>
      </c>
      <c r="T8" s="89">
        <f>T9+T10+T11+T12+T13+T14+T15+T16</f>
        <v>43356078.340000004</v>
      </c>
      <c r="U8" s="89">
        <f>U9+U10+U11+U12+U13+U14+U15+U16</f>
        <v>35418679.57</v>
      </c>
      <c r="V8" s="90"/>
      <c r="W8" s="88">
        <f t="shared" ref="W8:W54" si="1">IFERROR(U8/T8,0)</f>
        <v>0.81692535224808338</v>
      </c>
      <c r="X8" s="90"/>
      <c r="Y8" s="88">
        <f t="shared" ref="Y8:Y54" si="2">IFERROR(U8/R8,0)</f>
        <v>1.8825159681533885</v>
      </c>
      <c r="Z8" s="90"/>
      <c r="AA8" s="14" t="s">
        <v>5</v>
      </c>
    </row>
    <row r="9" spans="1:27" s="31" customFormat="1" ht="22.5">
      <c r="A9" s="22"/>
      <c r="B9" s="23"/>
      <c r="C9" s="23"/>
      <c r="D9" s="23"/>
      <c r="E9" s="23"/>
      <c r="F9" s="23"/>
      <c r="G9" s="23"/>
      <c r="H9" s="23"/>
      <c r="I9" s="23"/>
      <c r="J9" s="23"/>
      <c r="K9" s="24"/>
      <c r="L9" s="25" t="s">
        <v>48</v>
      </c>
      <c r="M9" s="26">
        <v>1</v>
      </c>
      <c r="N9" s="27">
        <v>2</v>
      </c>
      <c r="O9" s="28"/>
      <c r="P9" s="29"/>
      <c r="Q9" s="61">
        <v>1700024</v>
      </c>
      <c r="R9" s="61">
        <v>1181762.31</v>
      </c>
      <c r="S9" s="98">
        <f t="shared" si="0"/>
        <v>0.69514448619548908</v>
      </c>
      <c r="T9" s="61">
        <v>2332052</v>
      </c>
      <c r="U9" s="61">
        <v>2119481.02</v>
      </c>
      <c r="V9" s="61"/>
      <c r="W9" s="92">
        <f t="shared" si="1"/>
        <v>0.90884809601158123</v>
      </c>
      <c r="X9" s="61"/>
      <c r="Y9" s="92">
        <f t="shared" si="2"/>
        <v>1.7934918063176342</v>
      </c>
      <c r="Z9" s="61"/>
      <c r="AA9" s="30"/>
    </row>
    <row r="10" spans="1:27" s="31" customFormat="1" ht="33.7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32" t="s">
        <v>49</v>
      </c>
      <c r="M10" s="33">
        <v>1</v>
      </c>
      <c r="N10" s="34">
        <v>3</v>
      </c>
      <c r="O10" s="35"/>
      <c r="P10" s="36"/>
      <c r="Q10" s="61"/>
      <c r="R10" s="61"/>
      <c r="S10" s="98">
        <f>IFERROR(R10/Q10,0)</f>
        <v>0</v>
      </c>
      <c r="T10" s="61"/>
      <c r="U10" s="61"/>
      <c r="V10" s="61"/>
      <c r="W10" s="92">
        <f t="shared" si="1"/>
        <v>0</v>
      </c>
      <c r="X10" s="61"/>
      <c r="Y10" s="92">
        <f t="shared" si="2"/>
        <v>0</v>
      </c>
      <c r="Z10" s="61"/>
      <c r="AA10" s="30"/>
    </row>
    <row r="11" spans="1:27" ht="33.75">
      <c r="A11" s="7"/>
      <c r="B11" s="143">
        <v>4</v>
      </c>
      <c r="C11" s="143"/>
      <c r="D11" s="143"/>
      <c r="E11" s="143"/>
      <c r="F11" s="143"/>
      <c r="G11" s="143"/>
      <c r="H11" s="143"/>
      <c r="I11" s="143"/>
      <c r="J11" s="143"/>
      <c r="K11" s="144"/>
      <c r="L11" s="51" t="s">
        <v>41</v>
      </c>
      <c r="M11" s="52">
        <v>1</v>
      </c>
      <c r="N11" s="53">
        <v>4</v>
      </c>
      <c r="O11" s="54"/>
      <c r="P11" s="55"/>
      <c r="Q11" s="60">
        <v>17688760.670000002</v>
      </c>
      <c r="R11" s="61">
        <v>13092817.529999999</v>
      </c>
      <c r="S11" s="98">
        <f t="shared" si="0"/>
        <v>0.74017721050436924</v>
      </c>
      <c r="T11" s="60">
        <v>16626376.720000001</v>
      </c>
      <c r="U11" s="61">
        <v>13515466.1</v>
      </c>
      <c r="V11" s="61"/>
      <c r="W11" s="92">
        <f t="shared" si="1"/>
        <v>0.81289305106037557</v>
      </c>
      <c r="X11" s="61"/>
      <c r="Y11" s="92">
        <f t="shared" si="2"/>
        <v>1.0322809486217595</v>
      </c>
      <c r="Z11" s="61"/>
      <c r="AA11" s="14" t="s">
        <v>5</v>
      </c>
    </row>
    <row r="12" spans="1:27">
      <c r="A12" s="7"/>
      <c r="B12" s="143">
        <v>5</v>
      </c>
      <c r="C12" s="143"/>
      <c r="D12" s="143"/>
      <c r="E12" s="143"/>
      <c r="F12" s="143"/>
      <c r="G12" s="143"/>
      <c r="H12" s="143"/>
      <c r="I12" s="143"/>
      <c r="J12" s="143"/>
      <c r="K12" s="144"/>
      <c r="L12" s="56" t="s">
        <v>40</v>
      </c>
      <c r="M12" s="57">
        <v>1</v>
      </c>
      <c r="N12" s="58">
        <v>5</v>
      </c>
      <c r="O12" s="59"/>
      <c r="P12" s="60"/>
      <c r="Q12" s="60">
        <v>3500</v>
      </c>
      <c r="R12" s="61">
        <v>3500</v>
      </c>
      <c r="S12" s="98">
        <f t="shared" si="0"/>
        <v>1</v>
      </c>
      <c r="T12" s="60">
        <v>10300</v>
      </c>
      <c r="U12" s="61">
        <v>10300</v>
      </c>
      <c r="V12" s="61"/>
      <c r="W12" s="92">
        <f t="shared" si="1"/>
        <v>1</v>
      </c>
      <c r="X12" s="61"/>
      <c r="Y12" s="92">
        <f t="shared" si="2"/>
        <v>2.9428571428571431</v>
      </c>
      <c r="Z12" s="61"/>
      <c r="AA12" s="14" t="s">
        <v>5</v>
      </c>
    </row>
    <row r="13" spans="1:27" ht="33.75">
      <c r="A13" s="7"/>
      <c r="B13" s="143">
        <v>6</v>
      </c>
      <c r="C13" s="143"/>
      <c r="D13" s="143"/>
      <c r="E13" s="143"/>
      <c r="F13" s="143"/>
      <c r="G13" s="143"/>
      <c r="H13" s="143"/>
      <c r="I13" s="143"/>
      <c r="J13" s="143"/>
      <c r="K13" s="144"/>
      <c r="L13" s="56" t="s">
        <v>39</v>
      </c>
      <c r="M13" s="57">
        <v>1</v>
      </c>
      <c r="N13" s="58">
        <v>6</v>
      </c>
      <c r="O13" s="59"/>
      <c r="P13" s="60"/>
      <c r="Q13" s="60">
        <v>5549990</v>
      </c>
      <c r="R13" s="61">
        <v>4071533.03</v>
      </c>
      <c r="S13" s="98">
        <f t="shared" si="0"/>
        <v>0.7336108767763545</v>
      </c>
      <c r="T13" s="60">
        <v>7072258</v>
      </c>
      <c r="U13" s="61">
        <v>6060723.2599999998</v>
      </c>
      <c r="V13" s="61"/>
      <c r="W13" s="92">
        <f t="shared" si="1"/>
        <v>0.85697145946881459</v>
      </c>
      <c r="X13" s="61"/>
      <c r="Y13" s="92">
        <f t="shared" si="2"/>
        <v>1.4885605041990781</v>
      </c>
      <c r="Z13" s="61"/>
      <c r="AA13" s="14" t="s">
        <v>5</v>
      </c>
    </row>
    <row r="14" spans="1:27">
      <c r="A14" s="7"/>
      <c r="B14" s="126"/>
      <c r="C14" s="126"/>
      <c r="D14" s="126"/>
      <c r="E14" s="126"/>
      <c r="F14" s="126"/>
      <c r="G14" s="126"/>
      <c r="H14" s="126"/>
      <c r="I14" s="126"/>
      <c r="J14" s="126"/>
      <c r="K14" s="127"/>
      <c r="L14" s="56" t="s">
        <v>58</v>
      </c>
      <c r="M14" s="57">
        <v>1</v>
      </c>
      <c r="N14" s="58">
        <v>7</v>
      </c>
      <c r="O14" s="59"/>
      <c r="P14" s="60"/>
      <c r="Q14" s="60">
        <v>138300</v>
      </c>
      <c r="R14" s="61">
        <v>138300</v>
      </c>
      <c r="S14" s="98">
        <f t="shared" si="0"/>
        <v>1</v>
      </c>
      <c r="T14" s="60"/>
      <c r="U14" s="61"/>
      <c r="V14" s="61"/>
      <c r="W14" s="92">
        <f t="shared" si="1"/>
        <v>0</v>
      </c>
      <c r="X14" s="61"/>
      <c r="Y14" s="92">
        <f t="shared" si="2"/>
        <v>0</v>
      </c>
      <c r="Z14" s="61"/>
      <c r="AA14" s="14"/>
    </row>
    <row r="15" spans="1:27">
      <c r="A15" s="7"/>
      <c r="B15" s="143">
        <v>11</v>
      </c>
      <c r="C15" s="143"/>
      <c r="D15" s="143"/>
      <c r="E15" s="143"/>
      <c r="F15" s="143"/>
      <c r="G15" s="143"/>
      <c r="H15" s="143"/>
      <c r="I15" s="143"/>
      <c r="J15" s="143"/>
      <c r="K15" s="144"/>
      <c r="L15" s="56" t="s">
        <v>38</v>
      </c>
      <c r="M15" s="57">
        <v>1</v>
      </c>
      <c r="N15" s="58">
        <v>11</v>
      </c>
      <c r="O15" s="59"/>
      <c r="P15" s="60"/>
      <c r="Q15" s="60">
        <v>48523</v>
      </c>
      <c r="R15" s="61"/>
      <c r="S15" s="98">
        <f t="shared" si="0"/>
        <v>0</v>
      </c>
      <c r="T15" s="60">
        <v>100733</v>
      </c>
      <c r="U15" s="61"/>
      <c r="V15" s="61"/>
      <c r="W15" s="92">
        <f t="shared" si="1"/>
        <v>0</v>
      </c>
      <c r="X15" s="61"/>
      <c r="Y15" s="92">
        <f t="shared" si="2"/>
        <v>0</v>
      </c>
      <c r="Z15" s="61"/>
      <c r="AA15" s="14" t="s">
        <v>5</v>
      </c>
    </row>
    <row r="16" spans="1:27" ht="13.5" thickBot="1">
      <c r="A16" s="7"/>
      <c r="B16" s="143">
        <v>13</v>
      </c>
      <c r="C16" s="143"/>
      <c r="D16" s="143"/>
      <c r="E16" s="143"/>
      <c r="F16" s="143"/>
      <c r="G16" s="143"/>
      <c r="H16" s="143"/>
      <c r="I16" s="143"/>
      <c r="J16" s="143"/>
      <c r="K16" s="144"/>
      <c r="L16" s="93" t="s">
        <v>37</v>
      </c>
      <c r="M16" s="82">
        <v>1</v>
      </c>
      <c r="N16" s="83">
        <v>13</v>
      </c>
      <c r="O16" s="94"/>
      <c r="P16" s="95"/>
      <c r="Q16" s="96">
        <v>4861127.95</v>
      </c>
      <c r="R16" s="97">
        <v>326631.15999999997</v>
      </c>
      <c r="S16" s="99">
        <f t="shared" si="0"/>
        <v>6.7192463016736675E-2</v>
      </c>
      <c r="T16" s="96">
        <v>17214358.620000001</v>
      </c>
      <c r="U16" s="97">
        <v>13712709.189999999</v>
      </c>
      <c r="V16" s="97"/>
      <c r="W16" s="86">
        <f t="shared" si="1"/>
        <v>0.79658554191314968</v>
      </c>
      <c r="X16" s="97"/>
      <c r="Y16" s="86">
        <f t="shared" si="2"/>
        <v>41.982244406810423</v>
      </c>
      <c r="Z16" s="97"/>
      <c r="AA16" s="14" t="s">
        <v>5</v>
      </c>
    </row>
    <row r="17" spans="1:27" ht="23.25" thickBot="1">
      <c r="A17" s="7"/>
      <c r="B17" s="141">
        <v>3</v>
      </c>
      <c r="C17" s="141"/>
      <c r="D17" s="141"/>
      <c r="E17" s="141"/>
      <c r="F17" s="141"/>
      <c r="G17" s="141"/>
      <c r="H17" s="141"/>
      <c r="I17" s="141"/>
      <c r="J17" s="141"/>
      <c r="K17" s="142"/>
      <c r="L17" s="43" t="s">
        <v>36</v>
      </c>
      <c r="M17" s="44">
        <v>3</v>
      </c>
      <c r="N17" s="45">
        <v>0</v>
      </c>
      <c r="O17" s="46"/>
      <c r="P17" s="47"/>
      <c r="Q17" s="48">
        <f>Q18</f>
        <v>570000</v>
      </c>
      <c r="R17" s="68">
        <f>R18</f>
        <v>81373.460000000006</v>
      </c>
      <c r="S17" s="49">
        <f t="shared" si="0"/>
        <v>0.14276045614035088</v>
      </c>
      <c r="T17" s="48">
        <f>T18</f>
        <v>1683985</v>
      </c>
      <c r="U17" s="68">
        <f>U18</f>
        <v>1259045.57</v>
      </c>
      <c r="V17" s="69"/>
      <c r="W17" s="49">
        <f t="shared" si="1"/>
        <v>0.74765842332324817</v>
      </c>
      <c r="X17" s="69"/>
      <c r="Y17" s="49">
        <f t="shared" si="2"/>
        <v>15.472434992932584</v>
      </c>
      <c r="Z17" s="69"/>
      <c r="AA17" s="14" t="s">
        <v>5</v>
      </c>
    </row>
    <row r="18" spans="1:27" ht="34.5" thickBot="1">
      <c r="A18" s="7"/>
      <c r="B18" s="143">
        <v>9</v>
      </c>
      <c r="C18" s="143"/>
      <c r="D18" s="143"/>
      <c r="E18" s="143"/>
      <c r="F18" s="143"/>
      <c r="G18" s="143"/>
      <c r="H18" s="143"/>
      <c r="I18" s="143"/>
      <c r="J18" s="143"/>
      <c r="K18" s="144"/>
      <c r="L18" s="70" t="s">
        <v>35</v>
      </c>
      <c r="M18" s="71">
        <v>3</v>
      </c>
      <c r="N18" s="72">
        <v>9</v>
      </c>
      <c r="O18" s="73"/>
      <c r="P18" s="74"/>
      <c r="Q18" s="74">
        <v>570000</v>
      </c>
      <c r="R18" s="75">
        <v>81373.460000000006</v>
      </c>
      <c r="S18" s="100">
        <f t="shared" si="0"/>
        <v>0.14276045614035088</v>
      </c>
      <c r="T18" s="74">
        <v>1683985</v>
      </c>
      <c r="U18" s="75">
        <v>1259045.57</v>
      </c>
      <c r="V18" s="75"/>
      <c r="W18" s="50">
        <f t="shared" si="1"/>
        <v>0.74765842332324817</v>
      </c>
      <c r="X18" s="75"/>
      <c r="Y18" s="50">
        <f t="shared" si="2"/>
        <v>15.472434992932584</v>
      </c>
      <c r="Z18" s="75"/>
      <c r="AA18" s="14" t="s">
        <v>5</v>
      </c>
    </row>
    <row r="19" spans="1:27" ht="13.5" thickBot="1">
      <c r="A19" s="7"/>
      <c r="B19" s="141">
        <v>4</v>
      </c>
      <c r="C19" s="141"/>
      <c r="D19" s="141"/>
      <c r="E19" s="141"/>
      <c r="F19" s="141"/>
      <c r="G19" s="141"/>
      <c r="H19" s="141"/>
      <c r="I19" s="141"/>
      <c r="J19" s="141"/>
      <c r="K19" s="142"/>
      <c r="L19" s="43" t="s">
        <v>34</v>
      </c>
      <c r="M19" s="44">
        <v>4</v>
      </c>
      <c r="N19" s="45">
        <v>0</v>
      </c>
      <c r="O19" s="46"/>
      <c r="P19" s="47"/>
      <c r="Q19" s="48">
        <f>Q20+Q22+Q23+Q24+Q21</f>
        <v>30796893.5</v>
      </c>
      <c r="R19" s="68">
        <f>R20+R22+R23+R24+R21</f>
        <v>8877424.3599999994</v>
      </c>
      <c r="S19" s="49">
        <f t="shared" si="0"/>
        <v>0.28825713736354608</v>
      </c>
      <c r="T19" s="48">
        <f>T20+T22+T23+T24+T21</f>
        <v>26893764.439999998</v>
      </c>
      <c r="U19" s="68">
        <f>U20+U22+U23+U24+U21</f>
        <v>7893576.4000000004</v>
      </c>
      <c r="V19" s="69"/>
      <c r="W19" s="49">
        <f t="shared" si="1"/>
        <v>0.29350953889741144</v>
      </c>
      <c r="X19" s="69"/>
      <c r="Y19" s="49">
        <f t="shared" si="2"/>
        <v>0.88917416582753073</v>
      </c>
      <c r="Z19" s="69"/>
      <c r="AA19" s="14" t="s">
        <v>5</v>
      </c>
    </row>
    <row r="20" spans="1:27">
      <c r="A20" s="7"/>
      <c r="B20" s="143">
        <v>5</v>
      </c>
      <c r="C20" s="143"/>
      <c r="D20" s="143"/>
      <c r="E20" s="143"/>
      <c r="F20" s="143"/>
      <c r="G20" s="143"/>
      <c r="H20" s="143"/>
      <c r="I20" s="143"/>
      <c r="J20" s="143"/>
      <c r="K20" s="144"/>
      <c r="L20" s="70" t="s">
        <v>33</v>
      </c>
      <c r="M20" s="120">
        <v>4</v>
      </c>
      <c r="N20" s="120">
        <v>5</v>
      </c>
      <c r="O20" s="73"/>
      <c r="P20" s="74"/>
      <c r="Q20" s="74">
        <v>32000</v>
      </c>
      <c r="R20" s="75"/>
      <c r="S20" s="105">
        <f t="shared" si="0"/>
        <v>0</v>
      </c>
      <c r="T20" s="74">
        <v>32900</v>
      </c>
      <c r="U20" s="75"/>
      <c r="V20" s="75"/>
      <c r="W20" s="101">
        <f t="shared" si="1"/>
        <v>0</v>
      </c>
      <c r="X20" s="75"/>
      <c r="Y20" s="101">
        <f t="shared" si="2"/>
        <v>0</v>
      </c>
      <c r="Z20" s="75"/>
      <c r="AA20" s="14" t="s">
        <v>5</v>
      </c>
    </row>
    <row r="21" spans="1:27">
      <c r="A21" s="7"/>
      <c r="B21" s="117"/>
      <c r="C21" s="117"/>
      <c r="D21" s="117"/>
      <c r="E21" s="117"/>
      <c r="F21" s="117"/>
      <c r="G21" s="117"/>
      <c r="H21" s="117"/>
      <c r="I21" s="117"/>
      <c r="J21" s="117"/>
      <c r="K21" s="118"/>
      <c r="L21" s="119" t="s">
        <v>54</v>
      </c>
      <c r="M21" s="58">
        <v>4</v>
      </c>
      <c r="N21" s="58">
        <v>6</v>
      </c>
      <c r="O21" s="59"/>
      <c r="P21" s="60"/>
      <c r="Q21" s="60"/>
      <c r="R21" s="61"/>
      <c r="S21" s="98">
        <f>IFERROR(R21/Q21,0)</f>
        <v>0</v>
      </c>
      <c r="T21" s="60"/>
      <c r="U21" s="61"/>
      <c r="V21" s="61"/>
      <c r="W21" s="92">
        <f t="shared" si="1"/>
        <v>0</v>
      </c>
      <c r="X21" s="61"/>
      <c r="Y21" s="92"/>
      <c r="Z21" s="75"/>
      <c r="AA21" s="14"/>
    </row>
    <row r="22" spans="1:27">
      <c r="A22" s="7"/>
      <c r="B22" s="143">
        <v>6</v>
      </c>
      <c r="C22" s="143"/>
      <c r="D22" s="143"/>
      <c r="E22" s="143"/>
      <c r="F22" s="143"/>
      <c r="G22" s="143"/>
      <c r="H22" s="143"/>
      <c r="I22" s="143"/>
      <c r="J22" s="143"/>
      <c r="K22" s="144"/>
      <c r="L22" s="119" t="s">
        <v>51</v>
      </c>
      <c r="M22" s="58">
        <v>4</v>
      </c>
      <c r="N22" s="58">
        <v>8</v>
      </c>
      <c r="O22" s="59"/>
      <c r="P22" s="60"/>
      <c r="Q22" s="60"/>
      <c r="R22" s="61"/>
      <c r="S22" s="98">
        <f>IFERROR(R22/Q22,0)</f>
        <v>0</v>
      </c>
      <c r="T22" s="60"/>
      <c r="U22" s="61"/>
      <c r="V22" s="61"/>
      <c r="W22" s="92">
        <f t="shared" si="1"/>
        <v>0</v>
      </c>
      <c r="X22" s="61"/>
      <c r="Y22" s="92">
        <f t="shared" si="2"/>
        <v>0</v>
      </c>
      <c r="Z22" s="61"/>
      <c r="AA22" s="14" t="s">
        <v>5</v>
      </c>
    </row>
    <row r="23" spans="1:27">
      <c r="A23" s="7"/>
      <c r="B23" s="143">
        <v>9</v>
      </c>
      <c r="C23" s="143"/>
      <c r="D23" s="143"/>
      <c r="E23" s="143"/>
      <c r="F23" s="143"/>
      <c r="G23" s="143"/>
      <c r="H23" s="143"/>
      <c r="I23" s="143"/>
      <c r="J23" s="143"/>
      <c r="K23" s="144"/>
      <c r="L23" s="56" t="s">
        <v>32</v>
      </c>
      <c r="M23" s="58">
        <v>4</v>
      </c>
      <c r="N23" s="58">
        <v>9</v>
      </c>
      <c r="O23" s="59"/>
      <c r="P23" s="60"/>
      <c r="Q23" s="60">
        <v>29708100</v>
      </c>
      <c r="R23" s="61">
        <v>8405918</v>
      </c>
      <c r="S23" s="98">
        <f t="shared" si="0"/>
        <v>0.28295037380377741</v>
      </c>
      <c r="T23" s="60">
        <v>25009157.559999999</v>
      </c>
      <c r="U23" s="61">
        <v>7838978</v>
      </c>
      <c r="V23" s="61"/>
      <c r="W23" s="92">
        <f t="shared" si="1"/>
        <v>0.31344430459895911</v>
      </c>
      <c r="X23" s="61"/>
      <c r="Y23" s="92">
        <f t="shared" si="2"/>
        <v>0.932554659705222</v>
      </c>
      <c r="Z23" s="61"/>
      <c r="AA23" s="14" t="s">
        <v>5</v>
      </c>
    </row>
    <row r="24" spans="1:27" ht="13.5" thickBot="1">
      <c r="A24" s="7"/>
      <c r="B24" s="143">
        <v>12</v>
      </c>
      <c r="C24" s="143"/>
      <c r="D24" s="143"/>
      <c r="E24" s="143"/>
      <c r="F24" s="143"/>
      <c r="G24" s="143"/>
      <c r="H24" s="143"/>
      <c r="I24" s="143"/>
      <c r="J24" s="143"/>
      <c r="K24" s="144"/>
      <c r="L24" s="102" t="s">
        <v>31</v>
      </c>
      <c r="M24" s="103">
        <v>4</v>
      </c>
      <c r="N24" s="103">
        <v>12</v>
      </c>
      <c r="O24" s="104"/>
      <c r="P24" s="96"/>
      <c r="Q24" s="96">
        <v>1056793.5</v>
      </c>
      <c r="R24" s="97">
        <v>471506.36</v>
      </c>
      <c r="S24" s="99">
        <f t="shared" si="0"/>
        <v>0.44616697585668341</v>
      </c>
      <c r="T24" s="96">
        <v>1851706.88</v>
      </c>
      <c r="U24" s="97">
        <v>54598.400000000001</v>
      </c>
      <c r="V24" s="97"/>
      <c r="W24" s="86">
        <f t="shared" si="1"/>
        <v>2.9485444262106971E-2</v>
      </c>
      <c r="X24" s="97"/>
      <c r="Y24" s="86">
        <f t="shared" si="2"/>
        <v>0.11579568088964909</v>
      </c>
      <c r="Z24" s="97"/>
      <c r="AA24" s="14" t="s">
        <v>5</v>
      </c>
    </row>
    <row r="25" spans="1:27" ht="13.5" thickBot="1">
      <c r="A25" s="7"/>
      <c r="B25" s="141">
        <v>5</v>
      </c>
      <c r="C25" s="141"/>
      <c r="D25" s="141"/>
      <c r="E25" s="141"/>
      <c r="F25" s="141"/>
      <c r="G25" s="141"/>
      <c r="H25" s="141"/>
      <c r="I25" s="141"/>
      <c r="J25" s="141"/>
      <c r="K25" s="142"/>
      <c r="L25" s="43" t="s">
        <v>30</v>
      </c>
      <c r="M25" s="44">
        <v>5</v>
      </c>
      <c r="N25" s="45">
        <v>0</v>
      </c>
      <c r="O25" s="46"/>
      <c r="P25" s="47"/>
      <c r="Q25" s="48">
        <f>Q26+Q27+Q28</f>
        <v>4154665.76</v>
      </c>
      <c r="R25" s="68">
        <f>R26+R27+R28</f>
        <v>2579328.42</v>
      </c>
      <c r="S25" s="49">
        <f t="shared" si="0"/>
        <v>0.62082693747186057</v>
      </c>
      <c r="T25" s="48">
        <f>T26+T27+T28</f>
        <v>31124950.710000001</v>
      </c>
      <c r="U25" s="68">
        <f>U26+U27+U28</f>
        <v>23226824.670000002</v>
      </c>
      <c r="V25" s="69"/>
      <c r="W25" s="49">
        <f t="shared" si="1"/>
        <v>0.74624454465521628</v>
      </c>
      <c r="X25" s="69"/>
      <c r="Y25" s="49">
        <f t="shared" si="2"/>
        <v>9.0049892405713905</v>
      </c>
      <c r="Z25" s="69"/>
      <c r="AA25" s="14" t="s">
        <v>5</v>
      </c>
    </row>
    <row r="26" spans="1:27">
      <c r="A26" s="7"/>
      <c r="B26" s="143">
        <v>1</v>
      </c>
      <c r="C26" s="143"/>
      <c r="D26" s="143"/>
      <c r="E26" s="143"/>
      <c r="F26" s="143"/>
      <c r="G26" s="143"/>
      <c r="H26" s="143"/>
      <c r="I26" s="143"/>
      <c r="J26" s="143"/>
      <c r="K26" s="144"/>
      <c r="L26" s="51" t="s">
        <v>29</v>
      </c>
      <c r="M26" s="52">
        <v>5</v>
      </c>
      <c r="N26" s="53">
        <v>1</v>
      </c>
      <c r="O26" s="54"/>
      <c r="P26" s="55"/>
      <c r="Q26" s="55">
        <v>6000</v>
      </c>
      <c r="R26" s="36">
        <v>2328.42</v>
      </c>
      <c r="S26" s="106">
        <f t="shared" si="0"/>
        <v>0.38807000000000003</v>
      </c>
      <c r="T26" s="55">
        <v>6000</v>
      </c>
      <c r="U26" s="36">
        <v>2328.42</v>
      </c>
      <c r="V26" s="36"/>
      <c r="W26" s="50">
        <f t="shared" si="1"/>
        <v>0.38807000000000003</v>
      </c>
      <c r="X26" s="36"/>
      <c r="Y26" s="50">
        <f t="shared" si="2"/>
        <v>1</v>
      </c>
      <c r="Z26" s="36"/>
      <c r="AA26" s="14" t="s">
        <v>5</v>
      </c>
    </row>
    <row r="27" spans="1:27">
      <c r="A27" s="7"/>
      <c r="B27" s="143">
        <v>2</v>
      </c>
      <c r="C27" s="143"/>
      <c r="D27" s="143"/>
      <c r="E27" s="143"/>
      <c r="F27" s="143"/>
      <c r="G27" s="143"/>
      <c r="H27" s="143"/>
      <c r="I27" s="143"/>
      <c r="J27" s="143"/>
      <c r="K27" s="144"/>
      <c r="L27" s="62" t="s">
        <v>28</v>
      </c>
      <c r="M27" s="63">
        <v>5</v>
      </c>
      <c r="N27" s="64">
        <v>2</v>
      </c>
      <c r="O27" s="65"/>
      <c r="P27" s="66"/>
      <c r="Q27" s="66">
        <v>4148665.76</v>
      </c>
      <c r="R27" s="67">
        <v>2577000</v>
      </c>
      <c r="S27" s="107">
        <f t="shared" si="0"/>
        <v>0.62116356175195953</v>
      </c>
      <c r="T27" s="66">
        <v>31118950.710000001</v>
      </c>
      <c r="U27" s="67">
        <v>23224496.25</v>
      </c>
      <c r="V27" s="67"/>
      <c r="W27" s="101">
        <f t="shared" si="1"/>
        <v>0.74631360377253542</v>
      </c>
      <c r="X27" s="67"/>
      <c r="Y27" s="101">
        <f t="shared" si="2"/>
        <v>9.0122220605355068</v>
      </c>
      <c r="Z27" s="67"/>
      <c r="AA27" s="14" t="s">
        <v>5</v>
      </c>
    </row>
    <row r="28" spans="1:27" ht="13.5" thickBot="1">
      <c r="A28" s="7"/>
      <c r="B28" s="123"/>
      <c r="C28" s="123"/>
      <c r="D28" s="123"/>
      <c r="E28" s="123"/>
      <c r="F28" s="123"/>
      <c r="G28" s="123"/>
      <c r="H28" s="123"/>
      <c r="I28" s="123"/>
      <c r="J28" s="123"/>
      <c r="K28" s="124"/>
      <c r="L28" s="70" t="s">
        <v>56</v>
      </c>
      <c r="M28" s="71">
        <v>5</v>
      </c>
      <c r="N28" s="72">
        <v>3</v>
      </c>
      <c r="O28" s="73"/>
      <c r="P28" s="74"/>
      <c r="Q28" s="74"/>
      <c r="R28" s="75"/>
      <c r="S28" s="125" t="e">
        <f t="shared" si="0"/>
        <v>#DIV/0!</v>
      </c>
      <c r="T28" s="74"/>
      <c r="U28" s="75"/>
      <c r="V28" s="75"/>
      <c r="W28" s="101">
        <f t="shared" si="1"/>
        <v>0</v>
      </c>
      <c r="X28" s="75"/>
      <c r="Y28" s="101">
        <f t="shared" si="2"/>
        <v>0</v>
      </c>
      <c r="Z28" s="75"/>
      <c r="AA28" s="14"/>
    </row>
    <row r="29" spans="1:27" ht="13.5" thickBot="1">
      <c r="A29" s="7"/>
      <c r="B29" s="141">
        <v>7</v>
      </c>
      <c r="C29" s="141"/>
      <c r="D29" s="141"/>
      <c r="E29" s="141"/>
      <c r="F29" s="141"/>
      <c r="G29" s="141"/>
      <c r="H29" s="141"/>
      <c r="I29" s="141"/>
      <c r="J29" s="141"/>
      <c r="K29" s="142"/>
      <c r="L29" s="43" t="s">
        <v>27</v>
      </c>
      <c r="M29" s="44">
        <v>7</v>
      </c>
      <c r="N29" s="45">
        <v>0</v>
      </c>
      <c r="O29" s="46"/>
      <c r="P29" s="47"/>
      <c r="Q29" s="48">
        <f>Q30+Q31+Q34+Q35+Q32+Q33</f>
        <v>346706530.90999997</v>
      </c>
      <c r="R29" s="48">
        <f>R30+R31+R34+R35+R32+R33</f>
        <v>229187360.16</v>
      </c>
      <c r="S29" s="49">
        <f t="shared" si="0"/>
        <v>0.66104136994031337</v>
      </c>
      <c r="T29" s="48">
        <f>T30+T31+T34+T35+T32+T33</f>
        <v>366680745.89999998</v>
      </c>
      <c r="U29" s="48">
        <f>U30+U31+U34+U35+U32+U33</f>
        <v>265578261.65000001</v>
      </c>
      <c r="V29" s="69"/>
      <c r="W29" s="49">
        <f t="shared" si="1"/>
        <v>0.72427653924983471</v>
      </c>
      <c r="X29" s="69"/>
      <c r="Y29" s="49">
        <f t="shared" si="2"/>
        <v>1.1587823231813257</v>
      </c>
      <c r="Z29" s="69"/>
      <c r="AA29" s="14" t="s">
        <v>5</v>
      </c>
    </row>
    <row r="30" spans="1:27">
      <c r="A30" s="7"/>
      <c r="B30" s="143">
        <v>1</v>
      </c>
      <c r="C30" s="143"/>
      <c r="D30" s="143"/>
      <c r="E30" s="143"/>
      <c r="F30" s="143"/>
      <c r="G30" s="143"/>
      <c r="H30" s="143"/>
      <c r="I30" s="143"/>
      <c r="J30" s="143"/>
      <c r="K30" s="144"/>
      <c r="L30" s="51" t="s">
        <v>26</v>
      </c>
      <c r="M30" s="52">
        <v>7</v>
      </c>
      <c r="N30" s="53">
        <v>1</v>
      </c>
      <c r="O30" s="54"/>
      <c r="P30" s="55"/>
      <c r="Q30" s="55">
        <v>48419151.159999996</v>
      </c>
      <c r="R30" s="36">
        <v>34963255.969999999</v>
      </c>
      <c r="S30" s="106">
        <f t="shared" si="0"/>
        <v>0.72209559920752653</v>
      </c>
      <c r="T30" s="55">
        <v>54688686</v>
      </c>
      <c r="U30" s="36">
        <v>40327602.039999999</v>
      </c>
      <c r="V30" s="36"/>
      <c r="W30" s="50">
        <f t="shared" si="1"/>
        <v>0.73740301677754694</v>
      </c>
      <c r="X30" s="36"/>
      <c r="Y30" s="50">
        <f t="shared" si="2"/>
        <v>1.1534281039100833</v>
      </c>
      <c r="Z30" s="36"/>
      <c r="AA30" s="14" t="s">
        <v>5</v>
      </c>
    </row>
    <row r="31" spans="1:27">
      <c r="A31" s="7"/>
      <c r="B31" s="143">
        <v>2</v>
      </c>
      <c r="C31" s="143"/>
      <c r="D31" s="143"/>
      <c r="E31" s="143"/>
      <c r="F31" s="143"/>
      <c r="G31" s="143"/>
      <c r="H31" s="143"/>
      <c r="I31" s="143"/>
      <c r="J31" s="143"/>
      <c r="K31" s="144"/>
      <c r="L31" s="56" t="s">
        <v>25</v>
      </c>
      <c r="M31" s="57">
        <v>7</v>
      </c>
      <c r="N31" s="58">
        <v>2</v>
      </c>
      <c r="O31" s="59"/>
      <c r="P31" s="60"/>
      <c r="Q31" s="60">
        <v>274543772.75999999</v>
      </c>
      <c r="R31" s="61">
        <v>177236693.00999999</v>
      </c>
      <c r="S31" s="98">
        <f t="shared" si="0"/>
        <v>0.64556806817445589</v>
      </c>
      <c r="T31" s="60">
        <v>294053338.89999998</v>
      </c>
      <c r="U31" s="61">
        <v>211801928.63</v>
      </c>
      <c r="V31" s="61"/>
      <c r="W31" s="50">
        <f t="shared" si="1"/>
        <v>0.72028404582077676</v>
      </c>
      <c r="X31" s="61"/>
      <c r="Y31" s="50">
        <f t="shared" si="2"/>
        <v>1.1950230227893599</v>
      </c>
      <c r="Z31" s="61"/>
      <c r="AA31" s="14" t="s">
        <v>5</v>
      </c>
    </row>
    <row r="32" spans="1:27">
      <c r="A32" s="7"/>
      <c r="B32" s="37"/>
      <c r="C32" s="37"/>
      <c r="D32" s="37"/>
      <c r="E32" s="37"/>
      <c r="F32" s="37"/>
      <c r="G32" s="37"/>
      <c r="H32" s="37"/>
      <c r="I32" s="37"/>
      <c r="J32" s="37"/>
      <c r="K32" s="38"/>
      <c r="L32" s="56" t="s">
        <v>50</v>
      </c>
      <c r="M32" s="57">
        <v>7</v>
      </c>
      <c r="N32" s="58">
        <v>3</v>
      </c>
      <c r="O32" s="59"/>
      <c r="P32" s="60"/>
      <c r="Q32" s="60">
        <v>12900018.939999999</v>
      </c>
      <c r="R32" s="61">
        <v>9248199.0700000003</v>
      </c>
      <c r="S32" s="98">
        <f t="shared" si="0"/>
        <v>0.71691360400436754</v>
      </c>
      <c r="T32" s="60">
        <v>6886405</v>
      </c>
      <c r="U32" s="61">
        <v>4756935.22</v>
      </c>
      <c r="V32" s="61"/>
      <c r="W32" s="50">
        <f t="shared" si="1"/>
        <v>0.69077192236007023</v>
      </c>
      <c r="X32" s="61"/>
      <c r="Y32" s="50">
        <f t="shared" si="2"/>
        <v>0.51436341108085593</v>
      </c>
      <c r="Z32" s="61"/>
      <c r="AA32" s="14"/>
    </row>
    <row r="33" spans="1:27" ht="22.5">
      <c r="A33" s="7"/>
      <c r="B33" s="121"/>
      <c r="C33" s="121"/>
      <c r="D33" s="121"/>
      <c r="E33" s="121"/>
      <c r="F33" s="121"/>
      <c r="G33" s="121"/>
      <c r="H33" s="121"/>
      <c r="I33" s="121"/>
      <c r="J33" s="121"/>
      <c r="K33" s="122"/>
      <c r="L33" s="56" t="s">
        <v>55</v>
      </c>
      <c r="M33" s="57">
        <v>7</v>
      </c>
      <c r="N33" s="58">
        <v>5</v>
      </c>
      <c r="O33" s="59"/>
      <c r="P33" s="60"/>
      <c r="Q33" s="60"/>
      <c r="R33" s="61"/>
      <c r="S33" s="98" t="e">
        <f t="shared" si="0"/>
        <v>#DIV/0!</v>
      </c>
      <c r="T33" s="60"/>
      <c r="U33" s="61"/>
      <c r="V33" s="61"/>
      <c r="W33" s="50">
        <f t="shared" si="1"/>
        <v>0</v>
      </c>
      <c r="X33" s="61"/>
      <c r="Y33" s="50">
        <f t="shared" si="2"/>
        <v>0</v>
      </c>
      <c r="Z33" s="61"/>
      <c r="AA33" s="14"/>
    </row>
    <row r="34" spans="1:27">
      <c r="A34" s="7"/>
      <c r="B34" s="143">
        <v>7</v>
      </c>
      <c r="C34" s="143"/>
      <c r="D34" s="143"/>
      <c r="E34" s="143"/>
      <c r="F34" s="143"/>
      <c r="G34" s="143"/>
      <c r="H34" s="143"/>
      <c r="I34" s="143"/>
      <c r="J34" s="143"/>
      <c r="K34" s="144"/>
      <c r="L34" s="56" t="s">
        <v>24</v>
      </c>
      <c r="M34" s="57">
        <v>7</v>
      </c>
      <c r="N34" s="58">
        <v>7</v>
      </c>
      <c r="O34" s="59"/>
      <c r="P34" s="60"/>
      <c r="Q34" s="60">
        <v>1853020.05</v>
      </c>
      <c r="R34" s="61">
        <v>1483527.58</v>
      </c>
      <c r="S34" s="98">
        <f t="shared" si="0"/>
        <v>0.8005998531964077</v>
      </c>
      <c r="T34" s="60">
        <v>1719573</v>
      </c>
      <c r="U34" s="61">
        <v>1294064.52</v>
      </c>
      <c r="V34" s="61"/>
      <c r="W34" s="50">
        <f t="shared" si="1"/>
        <v>0.75254991791566861</v>
      </c>
      <c r="X34" s="61"/>
      <c r="Y34" s="50">
        <f t="shared" si="2"/>
        <v>0.87228881851997653</v>
      </c>
      <c r="Z34" s="61"/>
      <c r="AA34" s="14" t="s">
        <v>5</v>
      </c>
    </row>
    <row r="35" spans="1:27" ht="13.5" thickBot="1">
      <c r="A35" s="7"/>
      <c r="B35" s="143">
        <v>9</v>
      </c>
      <c r="C35" s="143"/>
      <c r="D35" s="143"/>
      <c r="E35" s="143"/>
      <c r="F35" s="143"/>
      <c r="G35" s="143"/>
      <c r="H35" s="143"/>
      <c r="I35" s="143"/>
      <c r="J35" s="143"/>
      <c r="K35" s="144"/>
      <c r="L35" s="62" t="s">
        <v>23</v>
      </c>
      <c r="M35" s="63">
        <v>7</v>
      </c>
      <c r="N35" s="64">
        <v>9</v>
      </c>
      <c r="O35" s="65"/>
      <c r="P35" s="66"/>
      <c r="Q35" s="66">
        <v>8990568</v>
      </c>
      <c r="R35" s="67">
        <v>6255684.5300000003</v>
      </c>
      <c r="S35" s="107">
        <f t="shared" si="0"/>
        <v>0.69580526280430788</v>
      </c>
      <c r="T35" s="66">
        <v>9332743</v>
      </c>
      <c r="U35" s="67">
        <v>7397731.2400000002</v>
      </c>
      <c r="V35" s="67"/>
      <c r="W35" s="101">
        <f t="shared" si="1"/>
        <v>0.79266419743905947</v>
      </c>
      <c r="X35" s="67"/>
      <c r="Y35" s="101">
        <f t="shared" si="2"/>
        <v>1.1825614294523896</v>
      </c>
      <c r="Z35" s="67"/>
      <c r="AA35" s="14" t="s">
        <v>5</v>
      </c>
    </row>
    <row r="36" spans="1:27" ht="13.5" thickBot="1">
      <c r="A36" s="7"/>
      <c r="B36" s="141">
        <v>8</v>
      </c>
      <c r="C36" s="141"/>
      <c r="D36" s="141"/>
      <c r="E36" s="141"/>
      <c r="F36" s="141"/>
      <c r="G36" s="141"/>
      <c r="H36" s="141"/>
      <c r="I36" s="141"/>
      <c r="J36" s="141"/>
      <c r="K36" s="142"/>
      <c r="L36" s="43" t="s">
        <v>22</v>
      </c>
      <c r="M36" s="44">
        <v>8</v>
      </c>
      <c r="N36" s="45">
        <v>0</v>
      </c>
      <c r="O36" s="46"/>
      <c r="P36" s="47"/>
      <c r="Q36" s="48">
        <f>Q37+Q38</f>
        <v>36526765.490000002</v>
      </c>
      <c r="R36" s="68">
        <f>R37+R38</f>
        <v>24663064.98</v>
      </c>
      <c r="S36" s="49">
        <f t="shared" si="0"/>
        <v>0.67520528163798277</v>
      </c>
      <c r="T36" s="48">
        <f>T37+T38</f>
        <v>46492133.950000003</v>
      </c>
      <c r="U36" s="68">
        <f>U37+U38</f>
        <v>35633514.909999996</v>
      </c>
      <c r="V36" s="69"/>
      <c r="W36" s="49">
        <f t="shared" si="1"/>
        <v>0.76644180171041587</v>
      </c>
      <c r="X36" s="69"/>
      <c r="Y36" s="49">
        <f t="shared" si="2"/>
        <v>1.4448129191929817</v>
      </c>
      <c r="Z36" s="69"/>
      <c r="AA36" s="14" t="s">
        <v>5</v>
      </c>
    </row>
    <row r="37" spans="1:27">
      <c r="A37" s="7"/>
      <c r="B37" s="143">
        <v>1</v>
      </c>
      <c r="C37" s="143"/>
      <c r="D37" s="143"/>
      <c r="E37" s="143"/>
      <c r="F37" s="143"/>
      <c r="G37" s="143"/>
      <c r="H37" s="143"/>
      <c r="I37" s="143"/>
      <c r="J37" s="143"/>
      <c r="K37" s="144"/>
      <c r="L37" s="51" t="s">
        <v>21</v>
      </c>
      <c r="M37" s="52">
        <v>8</v>
      </c>
      <c r="N37" s="53">
        <v>1</v>
      </c>
      <c r="O37" s="54"/>
      <c r="P37" s="55"/>
      <c r="Q37" s="55">
        <v>36526765.490000002</v>
      </c>
      <c r="R37" s="36">
        <v>24663064.98</v>
      </c>
      <c r="S37" s="106">
        <f t="shared" si="0"/>
        <v>0.67520528163798277</v>
      </c>
      <c r="T37" s="55">
        <v>46492133.950000003</v>
      </c>
      <c r="U37" s="36">
        <v>35633514.909999996</v>
      </c>
      <c r="V37" s="36"/>
      <c r="W37" s="50">
        <f t="shared" si="1"/>
        <v>0.76644180171041587</v>
      </c>
      <c r="X37" s="36"/>
      <c r="Y37" s="50">
        <f t="shared" si="2"/>
        <v>1.4448129191929817</v>
      </c>
      <c r="Z37" s="36"/>
      <c r="AA37" s="14" t="s">
        <v>5</v>
      </c>
    </row>
    <row r="38" spans="1:27" ht="13.5" thickBot="1">
      <c r="A38" s="7"/>
      <c r="B38" s="143">
        <v>4</v>
      </c>
      <c r="C38" s="143"/>
      <c r="D38" s="143"/>
      <c r="E38" s="143"/>
      <c r="F38" s="143"/>
      <c r="G38" s="143"/>
      <c r="H38" s="143"/>
      <c r="I38" s="143"/>
      <c r="J38" s="143"/>
      <c r="K38" s="144"/>
      <c r="L38" s="62" t="s">
        <v>20</v>
      </c>
      <c r="M38" s="63">
        <v>8</v>
      </c>
      <c r="N38" s="64">
        <v>4</v>
      </c>
      <c r="O38" s="65"/>
      <c r="P38" s="66"/>
      <c r="Q38" s="66"/>
      <c r="R38" s="67"/>
      <c r="S38" s="107" t="e">
        <f t="shared" si="0"/>
        <v>#DIV/0!</v>
      </c>
      <c r="T38" s="66"/>
      <c r="U38" s="67"/>
      <c r="V38" s="67"/>
      <c r="W38" s="101">
        <f t="shared" si="1"/>
        <v>0</v>
      </c>
      <c r="X38" s="67"/>
      <c r="Y38" s="101">
        <f t="shared" si="2"/>
        <v>0</v>
      </c>
      <c r="Z38" s="67"/>
      <c r="AA38" s="14" t="s">
        <v>5</v>
      </c>
    </row>
    <row r="39" spans="1:27" ht="13.5" thickBot="1">
      <c r="A39" s="7"/>
      <c r="B39" s="141">
        <v>10</v>
      </c>
      <c r="C39" s="141"/>
      <c r="D39" s="141"/>
      <c r="E39" s="141"/>
      <c r="F39" s="141"/>
      <c r="G39" s="141"/>
      <c r="H39" s="141"/>
      <c r="I39" s="141"/>
      <c r="J39" s="141"/>
      <c r="K39" s="142"/>
      <c r="L39" s="43" t="s">
        <v>19</v>
      </c>
      <c r="M39" s="44">
        <v>10</v>
      </c>
      <c r="N39" s="45">
        <v>0</v>
      </c>
      <c r="O39" s="46"/>
      <c r="P39" s="47"/>
      <c r="Q39" s="48">
        <f>Q40+Q41+Q42</f>
        <v>3384137</v>
      </c>
      <c r="R39" s="48">
        <f>R40+R41+R42</f>
        <v>2066483.95</v>
      </c>
      <c r="S39" s="49">
        <f t="shared" si="0"/>
        <v>0.61063838432072937</v>
      </c>
      <c r="T39" s="48">
        <f>T40+T41+T42</f>
        <v>3955867</v>
      </c>
      <c r="U39" s="48">
        <f>U40+U41+U42</f>
        <v>2408896.06</v>
      </c>
      <c r="V39" s="47"/>
      <c r="W39" s="49">
        <f t="shared" si="1"/>
        <v>0.60894263128664339</v>
      </c>
      <c r="X39" s="47"/>
      <c r="Y39" s="49">
        <f t="shared" si="2"/>
        <v>1.1656979285999294</v>
      </c>
      <c r="Z39" s="47"/>
      <c r="AA39" s="14" t="s">
        <v>5</v>
      </c>
    </row>
    <row r="40" spans="1:27">
      <c r="A40" s="7"/>
      <c r="B40" s="143">
        <v>1</v>
      </c>
      <c r="C40" s="143"/>
      <c r="D40" s="143"/>
      <c r="E40" s="143"/>
      <c r="F40" s="143"/>
      <c r="G40" s="143"/>
      <c r="H40" s="143"/>
      <c r="I40" s="143"/>
      <c r="J40" s="143"/>
      <c r="K40" s="144"/>
      <c r="L40" s="51" t="s">
        <v>18</v>
      </c>
      <c r="M40" s="52">
        <v>10</v>
      </c>
      <c r="N40" s="53">
        <v>1</v>
      </c>
      <c r="O40" s="54"/>
      <c r="P40" s="55"/>
      <c r="Q40" s="55">
        <v>603360</v>
      </c>
      <c r="R40" s="55">
        <v>404368</v>
      </c>
      <c r="S40" s="106">
        <f t="shared" si="0"/>
        <v>0.67019358260408379</v>
      </c>
      <c r="T40" s="55">
        <v>667500</v>
      </c>
      <c r="U40" s="55">
        <v>501547</v>
      </c>
      <c r="V40" s="55"/>
      <c r="W40" s="50">
        <f t="shared" si="1"/>
        <v>0.75138127340823968</v>
      </c>
      <c r="X40" s="55"/>
      <c r="Y40" s="50">
        <f t="shared" si="2"/>
        <v>1.2403231709729752</v>
      </c>
      <c r="Z40" s="55"/>
      <c r="AA40" s="14" t="s">
        <v>5</v>
      </c>
    </row>
    <row r="41" spans="1:27">
      <c r="A41" s="7"/>
      <c r="B41" s="143">
        <v>3</v>
      </c>
      <c r="C41" s="143"/>
      <c r="D41" s="143"/>
      <c r="E41" s="143"/>
      <c r="F41" s="143"/>
      <c r="G41" s="143"/>
      <c r="H41" s="143"/>
      <c r="I41" s="143"/>
      <c r="J41" s="143"/>
      <c r="K41" s="144"/>
      <c r="L41" s="56" t="s">
        <v>17</v>
      </c>
      <c r="M41" s="57">
        <v>10</v>
      </c>
      <c r="N41" s="58">
        <v>3</v>
      </c>
      <c r="O41" s="59"/>
      <c r="P41" s="60"/>
      <c r="Q41" s="60">
        <v>1148577</v>
      </c>
      <c r="R41" s="60">
        <v>692334.67</v>
      </c>
      <c r="S41" s="98">
        <f t="shared" si="0"/>
        <v>0.6027760176287702</v>
      </c>
      <c r="T41" s="60">
        <v>996267</v>
      </c>
      <c r="U41" s="60">
        <v>511532.56</v>
      </c>
      <c r="V41" s="60"/>
      <c r="W41" s="50">
        <f t="shared" si="1"/>
        <v>0.5134492661103901</v>
      </c>
      <c r="X41" s="60"/>
      <c r="Y41" s="50">
        <f t="shared" si="2"/>
        <v>0.73885157304053539</v>
      </c>
      <c r="Z41" s="60"/>
      <c r="AA41" s="14" t="s">
        <v>5</v>
      </c>
    </row>
    <row r="42" spans="1:27" ht="13.5" thickBot="1">
      <c r="A42" s="7"/>
      <c r="B42" s="143">
        <v>4</v>
      </c>
      <c r="C42" s="143"/>
      <c r="D42" s="143"/>
      <c r="E42" s="143"/>
      <c r="F42" s="143"/>
      <c r="G42" s="143"/>
      <c r="H42" s="143"/>
      <c r="I42" s="143"/>
      <c r="J42" s="143"/>
      <c r="K42" s="144"/>
      <c r="L42" s="62" t="s">
        <v>16</v>
      </c>
      <c r="M42" s="63">
        <v>10</v>
      </c>
      <c r="N42" s="64">
        <v>4</v>
      </c>
      <c r="O42" s="65"/>
      <c r="P42" s="66"/>
      <c r="Q42" s="66">
        <v>1632200</v>
      </c>
      <c r="R42" s="66">
        <v>969781.28</v>
      </c>
      <c r="S42" s="107">
        <f t="shared" si="0"/>
        <v>0.59415591226565379</v>
      </c>
      <c r="T42" s="66">
        <v>2292100</v>
      </c>
      <c r="U42" s="66">
        <v>1395816.5</v>
      </c>
      <c r="V42" s="66"/>
      <c r="W42" s="101">
        <f t="shared" si="1"/>
        <v>0.60896841324549544</v>
      </c>
      <c r="X42" s="66"/>
      <c r="Y42" s="101">
        <f t="shared" si="2"/>
        <v>1.4393106247627299</v>
      </c>
      <c r="Z42" s="66"/>
      <c r="AA42" s="14" t="s">
        <v>5</v>
      </c>
    </row>
    <row r="43" spans="1:27" ht="13.5" thickBot="1">
      <c r="A43" s="7"/>
      <c r="B43" s="141">
        <v>11</v>
      </c>
      <c r="C43" s="141"/>
      <c r="D43" s="141"/>
      <c r="E43" s="141"/>
      <c r="F43" s="141"/>
      <c r="G43" s="141"/>
      <c r="H43" s="141"/>
      <c r="I43" s="141"/>
      <c r="J43" s="141"/>
      <c r="K43" s="142"/>
      <c r="L43" s="43" t="s">
        <v>15</v>
      </c>
      <c r="M43" s="44">
        <v>11</v>
      </c>
      <c r="N43" s="45">
        <v>0</v>
      </c>
      <c r="O43" s="46"/>
      <c r="P43" s="47"/>
      <c r="Q43" s="48">
        <f>Q44</f>
        <v>6460883</v>
      </c>
      <c r="R43" s="48">
        <f>R44</f>
        <v>4468159.18</v>
      </c>
      <c r="S43" s="49">
        <f t="shared" si="0"/>
        <v>0.69157097876559592</v>
      </c>
      <c r="T43" s="48">
        <f>T44+T45</f>
        <v>6560700</v>
      </c>
      <c r="U43" s="48">
        <f>U44+U45</f>
        <v>5220127.0199999996</v>
      </c>
      <c r="V43" s="47"/>
      <c r="W43" s="49">
        <f t="shared" si="1"/>
        <v>0.79566616672001456</v>
      </c>
      <c r="X43" s="47"/>
      <c r="Y43" s="49">
        <f t="shared" si="2"/>
        <v>1.1682947741355982</v>
      </c>
      <c r="Z43" s="47"/>
      <c r="AA43" s="14" t="s">
        <v>5</v>
      </c>
    </row>
    <row r="44" spans="1:27">
      <c r="A44" s="7"/>
      <c r="B44" s="143">
        <v>1</v>
      </c>
      <c r="C44" s="143"/>
      <c r="D44" s="143"/>
      <c r="E44" s="143"/>
      <c r="F44" s="143"/>
      <c r="G44" s="143"/>
      <c r="H44" s="143"/>
      <c r="I44" s="143"/>
      <c r="J44" s="143"/>
      <c r="K44" s="144"/>
      <c r="L44" s="70" t="s">
        <v>14</v>
      </c>
      <c r="M44" s="71">
        <v>11</v>
      </c>
      <c r="N44" s="72">
        <v>1</v>
      </c>
      <c r="O44" s="73"/>
      <c r="P44" s="74"/>
      <c r="Q44" s="74">
        <v>6460883</v>
      </c>
      <c r="R44" s="74">
        <v>4468159.18</v>
      </c>
      <c r="S44" s="108">
        <f t="shared" si="0"/>
        <v>0.69157097876559592</v>
      </c>
      <c r="T44" s="74">
        <v>6460700</v>
      </c>
      <c r="U44" s="74">
        <v>5120127.0199999996</v>
      </c>
      <c r="V44" s="74"/>
      <c r="W44" s="101">
        <f t="shared" si="1"/>
        <v>0.7925034469949076</v>
      </c>
      <c r="X44" s="74"/>
      <c r="Y44" s="101">
        <f t="shared" si="2"/>
        <v>1.1459141927884493</v>
      </c>
      <c r="Z44" s="74"/>
      <c r="AA44" s="14" t="s">
        <v>5</v>
      </c>
    </row>
    <row r="45" spans="1:27" ht="13.5" thickBot="1">
      <c r="A45" s="7"/>
      <c r="B45" s="128"/>
      <c r="C45" s="128"/>
      <c r="D45" s="128"/>
      <c r="E45" s="128"/>
      <c r="F45" s="128"/>
      <c r="G45" s="128"/>
      <c r="H45" s="128"/>
      <c r="I45" s="128"/>
      <c r="J45" s="128"/>
      <c r="K45" s="129"/>
      <c r="L45" s="70" t="s">
        <v>65</v>
      </c>
      <c r="M45" s="71">
        <v>11</v>
      </c>
      <c r="N45" s="72">
        <v>2</v>
      </c>
      <c r="O45" s="73"/>
      <c r="P45" s="74"/>
      <c r="Q45" s="74"/>
      <c r="R45" s="74"/>
      <c r="S45" s="108"/>
      <c r="T45" s="74">
        <v>100000</v>
      </c>
      <c r="U45" s="74">
        <v>100000</v>
      </c>
      <c r="V45" s="74"/>
      <c r="W45" s="101">
        <f t="shared" si="1"/>
        <v>1</v>
      </c>
      <c r="X45" s="74"/>
      <c r="Y45" s="101">
        <f t="shared" si="2"/>
        <v>0</v>
      </c>
      <c r="Z45" s="74"/>
      <c r="AA45" s="14"/>
    </row>
    <row r="46" spans="1:27" ht="13.5" thickBot="1">
      <c r="A46" s="7"/>
      <c r="B46" s="141">
        <v>12</v>
      </c>
      <c r="C46" s="141"/>
      <c r="D46" s="141"/>
      <c r="E46" s="141"/>
      <c r="F46" s="141"/>
      <c r="G46" s="141"/>
      <c r="H46" s="141"/>
      <c r="I46" s="141"/>
      <c r="J46" s="141"/>
      <c r="K46" s="142"/>
      <c r="L46" s="43" t="s">
        <v>13</v>
      </c>
      <c r="M46" s="44">
        <v>12</v>
      </c>
      <c r="N46" s="45">
        <v>0</v>
      </c>
      <c r="O46" s="46"/>
      <c r="P46" s="47"/>
      <c r="Q46" s="48">
        <f>Q47+Q48</f>
        <v>513400</v>
      </c>
      <c r="R46" s="48">
        <f>R47+R48</f>
        <v>513400</v>
      </c>
      <c r="S46" s="49">
        <f t="shared" si="0"/>
        <v>1</v>
      </c>
      <c r="T46" s="48">
        <f>T47+T48</f>
        <v>1178800</v>
      </c>
      <c r="U46" s="48">
        <f>U47+U48</f>
        <v>1038125.25</v>
      </c>
      <c r="V46" s="47"/>
      <c r="W46" s="49">
        <f t="shared" si="1"/>
        <v>0.88066275025449614</v>
      </c>
      <c r="X46" s="47"/>
      <c r="Y46" s="49">
        <f t="shared" si="2"/>
        <v>2.0220593104791584</v>
      </c>
      <c r="Z46" s="47"/>
      <c r="AA46" s="14" t="s">
        <v>5</v>
      </c>
    </row>
    <row r="47" spans="1:27" ht="13.5" thickBot="1">
      <c r="A47" s="7"/>
      <c r="B47" s="143">
        <v>2</v>
      </c>
      <c r="C47" s="143"/>
      <c r="D47" s="143"/>
      <c r="E47" s="143"/>
      <c r="F47" s="143"/>
      <c r="G47" s="143"/>
      <c r="H47" s="143"/>
      <c r="I47" s="143"/>
      <c r="J47" s="143"/>
      <c r="K47" s="144"/>
      <c r="L47" s="113" t="s">
        <v>12</v>
      </c>
      <c r="M47" s="114">
        <v>12</v>
      </c>
      <c r="N47" s="115">
        <v>2</v>
      </c>
      <c r="O47" s="46"/>
      <c r="P47" s="47"/>
      <c r="Q47" s="47">
        <v>100000</v>
      </c>
      <c r="R47" s="47">
        <v>100000</v>
      </c>
      <c r="S47" s="100">
        <f t="shared" si="0"/>
        <v>1</v>
      </c>
      <c r="T47" s="47">
        <v>250000</v>
      </c>
      <c r="U47" s="47">
        <v>109325.25</v>
      </c>
      <c r="V47" s="47"/>
      <c r="W47" s="116">
        <f t="shared" si="1"/>
        <v>0.437301</v>
      </c>
      <c r="X47" s="47"/>
      <c r="Y47" s="116">
        <f t="shared" si="2"/>
        <v>1.0932525</v>
      </c>
      <c r="Z47" s="47"/>
      <c r="AA47" s="14" t="s">
        <v>5</v>
      </c>
    </row>
    <row r="48" spans="1:27" ht="13.5" thickBot="1">
      <c r="A48" s="7"/>
      <c r="B48" s="141">
        <v>13</v>
      </c>
      <c r="C48" s="141"/>
      <c r="D48" s="141"/>
      <c r="E48" s="141"/>
      <c r="F48" s="141"/>
      <c r="G48" s="141"/>
      <c r="H48" s="141"/>
      <c r="I48" s="141"/>
      <c r="J48" s="141"/>
      <c r="K48" s="142"/>
      <c r="L48" s="113" t="s">
        <v>52</v>
      </c>
      <c r="M48" s="115">
        <v>12</v>
      </c>
      <c r="N48" s="115">
        <v>4</v>
      </c>
      <c r="O48" s="46"/>
      <c r="P48" s="47"/>
      <c r="Q48" s="47">
        <v>413400</v>
      </c>
      <c r="R48" s="47">
        <v>413400</v>
      </c>
      <c r="S48" s="100">
        <f t="shared" ref="S48" si="3">R48/Q48</f>
        <v>1</v>
      </c>
      <c r="T48" s="47">
        <v>928800</v>
      </c>
      <c r="U48" s="47">
        <v>928800</v>
      </c>
      <c r="V48" s="47"/>
      <c r="W48" s="116">
        <f t="shared" si="1"/>
        <v>1</v>
      </c>
      <c r="X48" s="47"/>
      <c r="Y48" s="116">
        <f t="shared" si="2"/>
        <v>2.2467343976777938</v>
      </c>
      <c r="Z48" s="47"/>
      <c r="AA48" s="14" t="s">
        <v>5</v>
      </c>
    </row>
    <row r="49" spans="1:27" ht="23.25" thickBot="1">
      <c r="A49" s="7"/>
      <c r="B49" s="143">
        <v>1</v>
      </c>
      <c r="C49" s="143"/>
      <c r="D49" s="143"/>
      <c r="E49" s="143"/>
      <c r="F49" s="143"/>
      <c r="G49" s="143"/>
      <c r="H49" s="143"/>
      <c r="I49" s="143"/>
      <c r="J49" s="143"/>
      <c r="K49" s="144"/>
      <c r="L49" s="109" t="s">
        <v>11</v>
      </c>
      <c r="M49" s="110">
        <v>13</v>
      </c>
      <c r="N49" s="111">
        <v>0</v>
      </c>
      <c r="O49" s="104"/>
      <c r="P49" s="96"/>
      <c r="Q49" s="112">
        <f>Q50</f>
        <v>8778.08</v>
      </c>
      <c r="R49" s="112">
        <f>R50</f>
        <v>2909.59</v>
      </c>
      <c r="S49" s="91">
        <f t="shared" si="0"/>
        <v>0.33146086615751968</v>
      </c>
      <c r="T49" s="112">
        <f>T50</f>
        <v>0</v>
      </c>
      <c r="U49" s="112">
        <f>U50</f>
        <v>0</v>
      </c>
      <c r="V49" s="96"/>
      <c r="W49" s="91">
        <f t="shared" si="1"/>
        <v>0</v>
      </c>
      <c r="X49" s="96"/>
      <c r="Y49" s="91">
        <f t="shared" si="2"/>
        <v>0</v>
      </c>
      <c r="Z49" s="96"/>
      <c r="AA49" s="14" t="s">
        <v>5</v>
      </c>
    </row>
    <row r="50" spans="1:27" ht="23.25" thickBot="1">
      <c r="A50" s="7"/>
      <c r="B50" s="141">
        <v>14</v>
      </c>
      <c r="C50" s="141"/>
      <c r="D50" s="141"/>
      <c r="E50" s="141"/>
      <c r="F50" s="141"/>
      <c r="G50" s="141"/>
      <c r="H50" s="141"/>
      <c r="I50" s="141"/>
      <c r="J50" s="141"/>
      <c r="K50" s="142"/>
      <c r="L50" s="70" t="s">
        <v>10</v>
      </c>
      <c r="M50" s="71">
        <v>13</v>
      </c>
      <c r="N50" s="72">
        <v>1</v>
      </c>
      <c r="O50" s="73"/>
      <c r="P50" s="74"/>
      <c r="Q50" s="74">
        <v>8778.08</v>
      </c>
      <c r="R50" s="74">
        <v>2909.59</v>
      </c>
      <c r="S50" s="108">
        <f t="shared" si="0"/>
        <v>0.33146086615751968</v>
      </c>
      <c r="T50" s="74"/>
      <c r="U50" s="74"/>
      <c r="V50" s="74"/>
      <c r="W50" s="101">
        <f t="shared" si="1"/>
        <v>0</v>
      </c>
      <c r="X50" s="74"/>
      <c r="Y50" s="101">
        <f t="shared" si="2"/>
        <v>0</v>
      </c>
      <c r="Z50" s="74"/>
      <c r="AA50" s="14" t="s">
        <v>5</v>
      </c>
    </row>
    <row r="51" spans="1:27" ht="34.5" thickBot="1">
      <c r="A51" s="7"/>
      <c r="B51" s="143">
        <v>1</v>
      </c>
      <c r="C51" s="143"/>
      <c r="D51" s="143"/>
      <c r="E51" s="143"/>
      <c r="F51" s="143"/>
      <c r="G51" s="143"/>
      <c r="H51" s="143"/>
      <c r="I51" s="143"/>
      <c r="J51" s="143"/>
      <c r="K51" s="144"/>
      <c r="L51" s="43" t="s">
        <v>9</v>
      </c>
      <c r="M51" s="44">
        <v>14</v>
      </c>
      <c r="N51" s="45">
        <v>0</v>
      </c>
      <c r="O51" s="46"/>
      <c r="P51" s="47"/>
      <c r="Q51" s="48">
        <f>Q52+Q53</f>
        <v>5353637</v>
      </c>
      <c r="R51" s="48">
        <f>R52+R53</f>
        <v>2477456</v>
      </c>
      <c r="S51" s="49">
        <f t="shared" si="0"/>
        <v>0.46276129666617294</v>
      </c>
      <c r="T51" s="48">
        <f>T52+T53</f>
        <v>4215701</v>
      </c>
      <c r="U51" s="48">
        <f>U52+U53</f>
        <v>2236100</v>
      </c>
      <c r="V51" s="47"/>
      <c r="W51" s="49">
        <f t="shared" si="1"/>
        <v>0.53042186815431169</v>
      </c>
      <c r="X51" s="47"/>
      <c r="Y51" s="49">
        <f t="shared" si="2"/>
        <v>0.90257909726751961</v>
      </c>
      <c r="Z51" s="47"/>
      <c r="AA51" s="14" t="s">
        <v>5</v>
      </c>
    </row>
    <row r="52" spans="1:27" ht="33.75">
      <c r="A52" s="7"/>
      <c r="B52" s="143">
        <v>3</v>
      </c>
      <c r="C52" s="143"/>
      <c r="D52" s="143"/>
      <c r="E52" s="143"/>
      <c r="F52" s="143"/>
      <c r="G52" s="143"/>
      <c r="H52" s="143"/>
      <c r="I52" s="143"/>
      <c r="J52" s="143"/>
      <c r="K52" s="144"/>
      <c r="L52" s="76" t="s">
        <v>8</v>
      </c>
      <c r="M52" s="77">
        <v>14</v>
      </c>
      <c r="N52" s="78">
        <v>1</v>
      </c>
      <c r="O52" s="79"/>
      <c r="P52" s="80"/>
      <c r="Q52" s="80">
        <v>4093637</v>
      </c>
      <c r="R52" s="80">
        <v>2477456</v>
      </c>
      <c r="S52" s="105">
        <f t="shared" si="0"/>
        <v>0.60519679688257655</v>
      </c>
      <c r="T52" s="80">
        <v>4215701</v>
      </c>
      <c r="U52" s="80">
        <v>2236100</v>
      </c>
      <c r="V52" s="80"/>
      <c r="W52" s="81">
        <f t="shared" si="1"/>
        <v>0.53042186815431169</v>
      </c>
      <c r="X52" s="80"/>
      <c r="Y52" s="81">
        <f t="shared" si="2"/>
        <v>0.90257909726751961</v>
      </c>
      <c r="Z52" s="80"/>
      <c r="AA52" s="14" t="s">
        <v>5</v>
      </c>
    </row>
    <row r="53" spans="1:27" ht="34.5" thickBot="1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56" t="s">
        <v>7</v>
      </c>
      <c r="M53" s="82">
        <v>14</v>
      </c>
      <c r="N53" s="83">
        <v>3</v>
      </c>
      <c r="O53" s="59"/>
      <c r="P53" s="60"/>
      <c r="Q53" s="60">
        <v>1260000</v>
      </c>
      <c r="R53" s="60"/>
      <c r="S53" s="98">
        <f>IFERROR(R53/Q53,0)</f>
        <v>0</v>
      </c>
      <c r="T53" s="60"/>
      <c r="U53" s="60"/>
      <c r="V53" s="60"/>
      <c r="W53" s="50">
        <f t="shared" si="1"/>
        <v>0</v>
      </c>
      <c r="X53" s="60"/>
      <c r="Y53" s="50">
        <f t="shared" si="2"/>
        <v>0</v>
      </c>
      <c r="Z53" s="60"/>
      <c r="AA53" s="5" t="s">
        <v>5</v>
      </c>
    </row>
    <row r="54" spans="1:27" ht="12.75" customHeight="1" thickBo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37" t="s">
        <v>6</v>
      </c>
      <c r="M54" s="138"/>
      <c r="N54" s="138"/>
      <c r="O54" s="84"/>
      <c r="P54" s="84"/>
      <c r="Q54" s="85">
        <f>Q8+Q17+Q19+Q25+Q29+Q36+Q39+Q43+Q46+Q49+Q51</f>
        <v>464465916.35999995</v>
      </c>
      <c r="R54" s="85">
        <f>R8+R17+R19+R25+R29+R36+R39+R43+R46+R49+R51</f>
        <v>293731504.13</v>
      </c>
      <c r="S54" s="91">
        <f t="shared" si="0"/>
        <v>0.63240701585158621</v>
      </c>
      <c r="T54" s="85">
        <f>T8+T17+T19+T25+T29+T36+T39+T43+T46+T49+T51</f>
        <v>532142726.33999997</v>
      </c>
      <c r="U54" s="85">
        <f>U8+U17+U19+U25+U29+U36+U39+U43+U46+U49+U51</f>
        <v>379913151.09999996</v>
      </c>
      <c r="V54" s="85"/>
      <c r="W54" s="86">
        <f t="shared" si="1"/>
        <v>0.71393092923206369</v>
      </c>
      <c r="X54" s="85"/>
      <c r="Y54" s="86">
        <f t="shared" si="2"/>
        <v>1.2934028041195662</v>
      </c>
      <c r="Z54" s="85"/>
      <c r="AA54" s="2"/>
    </row>
    <row r="55" spans="1:27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3"/>
      <c r="Z55" s="2"/>
      <c r="AA55" s="2"/>
    </row>
    <row r="56" spans="1:27" ht="12.75" customHeight="1">
      <c r="A56" s="16" t="s">
        <v>4</v>
      </c>
      <c r="B56" s="3"/>
      <c r="C56" s="3"/>
      <c r="D56" s="3"/>
      <c r="E56" s="3"/>
      <c r="F56" s="3"/>
      <c r="G56" s="3"/>
      <c r="H56" s="3"/>
      <c r="I56" s="3"/>
      <c r="J56" s="3"/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13"/>
      <c r="Z56" s="2"/>
      <c r="AA56" s="2"/>
    </row>
    <row r="57" spans="1:27" ht="11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16"/>
      <c r="M57" s="16"/>
      <c r="N57" s="16"/>
      <c r="O57" s="16"/>
      <c r="P57" s="15"/>
      <c r="Q57" s="15"/>
      <c r="R57" s="15"/>
      <c r="S57" s="15"/>
      <c r="T57" s="16"/>
      <c r="U57" s="17" t="s">
        <v>3</v>
      </c>
      <c r="V57" s="17" t="s">
        <v>3</v>
      </c>
      <c r="W57" s="16"/>
      <c r="X57" s="2"/>
      <c r="Y57" s="3"/>
      <c r="Z57" s="3"/>
      <c r="AA57" s="2"/>
    </row>
    <row r="58" spans="1:27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16"/>
      <c r="M58" s="16"/>
      <c r="N58" s="16"/>
      <c r="O58" s="18"/>
      <c r="P58" s="19" t="s">
        <v>2</v>
      </c>
      <c r="Q58" s="20"/>
      <c r="R58" s="20"/>
      <c r="S58" s="20"/>
      <c r="T58" s="16"/>
      <c r="U58" s="19" t="s">
        <v>1</v>
      </c>
      <c r="V58" s="21" t="s">
        <v>1</v>
      </c>
      <c r="W58" s="16"/>
      <c r="X58" s="2"/>
      <c r="Y58" s="3"/>
      <c r="Z58" s="3"/>
      <c r="AA58" s="2"/>
    </row>
    <row r="59" spans="1:27" ht="12.75" customHeight="1">
      <c r="A59" s="2" t="s">
        <v>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2"/>
    </row>
    <row r="60" spans="1:27"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</sheetData>
  <mergeCells count="52">
    <mergeCell ref="B52:K52"/>
    <mergeCell ref="B31:K31"/>
    <mergeCell ref="B42:K42"/>
    <mergeCell ref="B44:K44"/>
    <mergeCell ref="B47:K47"/>
    <mergeCell ref="B49:K49"/>
    <mergeCell ref="B51:K51"/>
    <mergeCell ref="B35:K35"/>
    <mergeCell ref="B37:K37"/>
    <mergeCell ref="B38:K38"/>
    <mergeCell ref="B40:K40"/>
    <mergeCell ref="B41:K41"/>
    <mergeCell ref="B24:K24"/>
    <mergeCell ref="B26:K26"/>
    <mergeCell ref="B27:K27"/>
    <mergeCell ref="B30:K30"/>
    <mergeCell ref="B34:K34"/>
    <mergeCell ref="B16:K16"/>
    <mergeCell ref="B18:K18"/>
    <mergeCell ref="B20:K20"/>
    <mergeCell ref="B22:K22"/>
    <mergeCell ref="B23:K23"/>
    <mergeCell ref="L54:N54"/>
    <mergeCell ref="B8:K8"/>
    <mergeCell ref="B17:K17"/>
    <mergeCell ref="B19:K19"/>
    <mergeCell ref="B25:K25"/>
    <mergeCell ref="B29:K29"/>
    <mergeCell ref="B36:K36"/>
    <mergeCell ref="B39:K39"/>
    <mergeCell ref="B43:K43"/>
    <mergeCell ref="B46:K46"/>
    <mergeCell ref="B48:K48"/>
    <mergeCell ref="B50:K50"/>
    <mergeCell ref="B11:K11"/>
    <mergeCell ref="B12:K12"/>
    <mergeCell ref="B13:K13"/>
    <mergeCell ref="B15:K15"/>
    <mergeCell ref="R5:R6"/>
    <mergeCell ref="S5:S6"/>
    <mergeCell ref="A2:Z2"/>
    <mergeCell ref="V5:V6"/>
    <mergeCell ref="X5:X6"/>
    <mergeCell ref="Z5:Z6"/>
    <mergeCell ref="Y5:Y6"/>
    <mergeCell ref="T5:T6"/>
    <mergeCell ref="U5:U6"/>
    <mergeCell ref="W5:W6"/>
    <mergeCell ref="Q5:Q6"/>
    <mergeCell ref="L5:L6"/>
    <mergeCell ref="M5:M6"/>
    <mergeCell ref="N5:N6"/>
  </mergeCells>
  <conditionalFormatting sqref="T17:U17 T19:U19 T25:U25 T36:U36 T39:U39 T49:U49 T51:U51 T46:U46 T29:U29 T8:U8 T43:U43">
    <cfRule type="cellIs" dxfId="1" priority="2" operator="equal">
      <formula>0</formula>
    </cfRule>
  </conditionalFormatting>
  <conditionalFormatting sqref="Q8:R8 Q17:R17 Q19:R19 Q25:R25 Q36:R36 Q39:R39 Q43:R43 Q49:R49 Q51:R51 Q46:R46 Q29:R29">
    <cfRule type="cellIs" dxfId="0" priority="1" operator="equal">
      <formula>0</formula>
    </cfRule>
  </conditionalFormatting>
  <pageMargins left="0.78740157480314998" right="0.39370078740157499" top="0.78740157480314998" bottom="0.39370078740157499" header="0.499999992490753" footer="0.499999992490753"/>
  <pageSetup paperSize="9" scale="86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об исполнении бюджета</vt:lpstr>
      <vt:lpstr>'Сведения об исполнении бюджета'!Заголовки_для_печати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2020-10-12T14:56:54Z</cp:lastPrinted>
  <dcterms:created xsi:type="dcterms:W3CDTF">2016-09-30T05:58:50Z</dcterms:created>
  <dcterms:modified xsi:type="dcterms:W3CDTF">2022-10-14T04:56:19Z</dcterms:modified>
</cp:coreProperties>
</file>