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AA50" i="2" l="1"/>
  <c r="W12" i="2" l="1"/>
  <c r="Y52" i="2" l="1"/>
  <c r="W52" i="2"/>
  <c r="S52" i="2"/>
  <c r="Q52" i="2"/>
  <c r="AB53" i="2"/>
  <c r="AA53" i="2"/>
  <c r="U53" i="2"/>
  <c r="AB54" i="2"/>
  <c r="AA54" i="2"/>
  <c r="U54" i="2"/>
  <c r="AB55" i="2"/>
  <c r="AA55" i="2"/>
  <c r="U55" i="2"/>
  <c r="S46" i="2"/>
  <c r="Q46" i="2"/>
  <c r="Y46" i="2"/>
  <c r="AB46" i="2" s="1"/>
  <c r="W46" i="2"/>
  <c r="AB47" i="2"/>
  <c r="AA47" i="2"/>
  <c r="U47" i="2"/>
  <c r="Y39" i="2"/>
  <c r="W39" i="2"/>
  <c r="S39" i="2"/>
  <c r="Q39" i="2"/>
  <c r="AB41" i="2"/>
  <c r="AA41" i="2"/>
  <c r="U41" i="2"/>
  <c r="AB40" i="2"/>
  <c r="AA40" i="2"/>
  <c r="U40" i="2"/>
  <c r="Y17" i="2"/>
  <c r="W17" i="2"/>
  <c r="W16" i="2" s="1"/>
  <c r="S17" i="2"/>
  <c r="AB17" i="2" s="1"/>
  <c r="Q17" i="2"/>
  <c r="Q16" i="2" s="1"/>
  <c r="U18" i="2"/>
  <c r="AB18" i="2"/>
  <c r="AA18" i="2"/>
  <c r="AA46" i="2" l="1"/>
  <c r="AA39" i="2"/>
  <c r="AA17" i="2"/>
  <c r="U46" i="2"/>
  <c r="AB39" i="2"/>
  <c r="S16" i="2"/>
  <c r="Y16" i="2"/>
  <c r="AA16" i="2" s="1"/>
  <c r="U16" i="2"/>
  <c r="U17" i="2"/>
  <c r="Y20" i="2"/>
  <c r="W20" i="2"/>
  <c r="AB21" i="2"/>
  <c r="AA21" i="2"/>
  <c r="U21" i="2"/>
  <c r="Y12" i="2"/>
  <c r="AB14" i="2"/>
  <c r="AA14" i="2"/>
  <c r="U14" i="2"/>
  <c r="AB13" i="2"/>
  <c r="AA13" i="2"/>
  <c r="U13" i="2"/>
  <c r="AB16" i="2" l="1"/>
  <c r="U50" i="2"/>
  <c r="U45" i="2"/>
  <c r="U44" i="2"/>
  <c r="U38" i="2"/>
  <c r="U36" i="2"/>
  <c r="U35" i="2"/>
  <c r="U34" i="2"/>
  <c r="U32" i="2"/>
  <c r="U30" i="2"/>
  <c r="U27" i="2"/>
  <c r="U24" i="2"/>
  <c r="U22" i="2"/>
  <c r="U15" i="2"/>
  <c r="AB27" i="2"/>
  <c r="AA27" i="2"/>
  <c r="AB50" i="2"/>
  <c r="AB45" i="2"/>
  <c r="AA45" i="2"/>
  <c r="AB44" i="2"/>
  <c r="AA44" i="2"/>
  <c r="AB38" i="2"/>
  <c r="AA38" i="2"/>
  <c r="AB36" i="2"/>
  <c r="AA36" i="2"/>
  <c r="AB35" i="2"/>
  <c r="AA35" i="2"/>
  <c r="AB34" i="2"/>
  <c r="AA34" i="2"/>
  <c r="AB32" i="2"/>
  <c r="AA32" i="2"/>
  <c r="AB30" i="2"/>
  <c r="AA30" i="2"/>
  <c r="AB24" i="2"/>
  <c r="AA24" i="2"/>
  <c r="AB22" i="2"/>
  <c r="AA22" i="2"/>
  <c r="AB15" i="2"/>
  <c r="AA15" i="2"/>
  <c r="W51" i="2" l="1"/>
  <c r="Q51" i="2"/>
  <c r="Y43" i="2"/>
  <c r="Y42" i="2" s="1"/>
  <c r="W43" i="2"/>
  <c r="W42" i="2" s="1"/>
  <c r="S43" i="2"/>
  <c r="S42" i="2" s="1"/>
  <c r="Q43" i="2"/>
  <c r="Q42" i="2" s="1"/>
  <c r="Y37" i="2"/>
  <c r="W37" i="2"/>
  <c r="S37" i="2"/>
  <c r="Q37" i="2"/>
  <c r="Y33" i="2"/>
  <c r="W33" i="2"/>
  <c r="S33" i="2"/>
  <c r="Q33" i="2"/>
  <c r="Q29" i="2"/>
  <c r="S29" i="2"/>
  <c r="Q31" i="2"/>
  <c r="S31" i="2"/>
  <c r="Y31" i="2"/>
  <c r="W31" i="2"/>
  <c r="Y29" i="2"/>
  <c r="Y28" i="2" s="1"/>
  <c r="W29" i="2"/>
  <c r="Y26" i="2"/>
  <c r="W26" i="2"/>
  <c r="W25" i="2" s="1"/>
  <c r="S26" i="2"/>
  <c r="Q26" i="2"/>
  <c r="Q25" i="2" s="1"/>
  <c r="W28" i="2" l="1"/>
  <c r="S28" i="2"/>
  <c r="Q28" i="2"/>
  <c r="U33" i="2"/>
  <c r="U31" i="2"/>
  <c r="U29" i="2"/>
  <c r="S25" i="2"/>
  <c r="U25" i="2" s="1"/>
  <c r="U26" i="2"/>
  <c r="Y25" i="2"/>
  <c r="AB26" i="2"/>
  <c r="AA26" i="2"/>
  <c r="AB29" i="2"/>
  <c r="AA29" i="2"/>
  <c r="AB31" i="2"/>
  <c r="AA31" i="2"/>
  <c r="AB33" i="2"/>
  <c r="AA33" i="2"/>
  <c r="U37" i="2"/>
  <c r="AB37" i="2"/>
  <c r="AA37" i="2"/>
  <c r="U43" i="2"/>
  <c r="AB43" i="2"/>
  <c r="AA43" i="2"/>
  <c r="U52" i="2"/>
  <c r="AB52" i="2"/>
  <c r="AA52" i="2"/>
  <c r="U42" i="2"/>
  <c r="S51" i="2"/>
  <c r="U51" i="2" s="1"/>
  <c r="Y51" i="2"/>
  <c r="S20" i="2"/>
  <c r="Q20" i="2"/>
  <c r="U20" i="2" l="1"/>
  <c r="AA25" i="2"/>
  <c r="AB25" i="2"/>
  <c r="U28" i="2"/>
  <c r="AB20" i="2"/>
  <c r="AA20" i="2"/>
  <c r="AA51" i="2"/>
  <c r="AB51" i="2"/>
  <c r="AB42" i="2"/>
  <c r="AA42" i="2"/>
  <c r="AA28" i="2"/>
  <c r="AB28" i="2"/>
  <c r="Y23" i="2"/>
  <c r="W23" i="2"/>
  <c r="W19" i="2" s="1"/>
  <c r="AA23" i="2" l="1"/>
  <c r="Y19" i="2"/>
  <c r="Q12" i="2"/>
  <c r="Q11" i="2" s="1"/>
  <c r="S12" i="2"/>
  <c r="W11" i="2"/>
  <c r="Q23" i="2"/>
  <c r="Q19" i="2" s="1"/>
  <c r="S23" i="2"/>
  <c r="Q49" i="2"/>
  <c r="Q48" i="2" s="1"/>
  <c r="S49" i="2"/>
  <c r="W49" i="2"/>
  <c r="W48" i="2" s="1"/>
  <c r="Y49" i="2"/>
  <c r="AB49" i="2" l="1"/>
  <c r="AA49" i="2"/>
  <c r="S48" i="2"/>
  <c r="U48" i="2" s="1"/>
  <c r="U49" i="2"/>
  <c r="S19" i="2"/>
  <c r="U19" i="2" s="1"/>
  <c r="U23" i="2"/>
  <c r="AB12" i="2"/>
  <c r="AA12" i="2"/>
  <c r="S11" i="2"/>
  <c r="U11" i="2" s="1"/>
  <c r="U12" i="2"/>
  <c r="AB19" i="2"/>
  <c r="AB23" i="2"/>
  <c r="AA19" i="2"/>
  <c r="W56" i="2"/>
  <c r="Q56" i="2"/>
  <c r="Y11" i="2"/>
  <c r="Y48" i="2"/>
  <c r="AA11" i="2" l="1"/>
  <c r="AB11" i="2"/>
  <c r="AA48" i="2"/>
  <c r="AB48" i="2"/>
  <c r="S56" i="2"/>
  <c r="U56" i="2" s="1"/>
  <c r="Y56" i="2"/>
  <c r="AB56" i="2" l="1"/>
  <c r="AA56" i="2"/>
</calcChain>
</file>

<file path=xl/sharedStrings.xml><?xml version="1.0" encoding="utf-8"?>
<sst xmlns="http://schemas.openxmlformats.org/spreadsheetml/2006/main" count="74" uniqueCount="70">
  <si>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</si>
  <si>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</si>
  <si>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</si>
  <si>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</si>
  <si>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</si>
  <si>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</si>
  <si>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</si>
  <si>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</si>
  <si>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</si>
  <si>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</si>
  <si>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</si>
  <si>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</si>
  <si>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</si>
  <si>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</si>
  <si>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</si>
  <si>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</si>
  <si>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</si>
  <si>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</si>
  <si>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</si>
  <si>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</si>
  <si>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</si>
  <si>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</si>
  <si>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</si>
  <si>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</si>
  <si>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</si>
  <si>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</si>
  <si>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</si>
  <si>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</si>
  <si>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</si>
  <si>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Капитальный ремонт, ремонт и содержание автомобильных дорог общего пользования местного значения за счет средств местного бюджета (или за счет средств муниципального дорожного фонда)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</si>
  <si>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</si>
  <si>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</si>
  <si>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</si>
  <si>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</si>
  <si>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</si>
  <si>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</si>
  <si>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</si>
  <si>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</si>
  <si>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</si>
  <si>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</si>
  <si>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% исполнения к исполнению 2017 года</t>
  </si>
  <si>
    <t>Муниципальная программа «Обеспечение и содержание  муниципального учреждения «Административно-хозяйственное обслуживание» на 2018-2020 г.г.»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</si>
  <si>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2018-2020 г.г.»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</si>
  <si>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2018 -2020 годы»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</si>
  <si>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</si>
  <si>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</si>
  <si>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2018-2020 г.г.</t>
  </si>
  <si>
    <t>Муниципальная программа « Обеспечение деятельности муниципального казенного учреждения «Централизованная бухгалтерия отдела образования администрации Лысогорского муниципального района Саратовской области» на 2018-2020 г.г.»</t>
  </si>
  <si>
    <t>Другие вопросы в области образования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</si>
  <si>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2018-2020 годы»</t>
  </si>
  <si>
    <t>Другие вопросы в области культуры, кинематографии</t>
  </si>
  <si>
    <t>Муниципальная программа «Обеспечение деятельности муниципального казенного учреждения «Централизованная бухгалтерия отдела культуры и кино администрации Лысогорского муниципального района Саратовской области» на 2018-2020 г.г.»</t>
  </si>
  <si>
    <t>Муниципальная программа "Развитие внутреннего и въездного туризма в Лысогорском районе на 2018-2020 годы"</t>
  </si>
  <si>
    <t>Муниципальная программа "Молодежь Лысогорского района на 2018-2020 годы"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</si>
  <si>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2018-2020 гг».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</si>
  <si>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 гг».  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</si>
  <si>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2018-2020 гг».  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</si>
  <si>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2018-2020 гг.».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</si>
  <si>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2018-2020 г.г.» 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</si>
  <si>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2018-2020 г.г.»</t>
  </si>
  <si>
    <t>Подпрограмма «Библиотеки» муниципальной программы  Лысогоркого района Саратовской области «Культура Лысогорского района 2018-2020 г.г.»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</si>
  <si>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2018-2020 г.г.»   </t>
  </si>
  <si>
    <t>Муниципальная программа Лысогорского района Саратовской области «Развитие физической культуры, спорта, туризма на 2018- 2020  годы»</t>
  </si>
  <si>
    <t>Муниципальная программа " Профилактика терроризма на территории Лысогорского муниципального района Саратовской области на 2018-2020 годы"</t>
  </si>
  <si>
    <t>Сведения по исполнению муниципальных  программ по Лысогорскому району на 1 октября  2018 года</t>
  </si>
  <si>
    <t>Утвержденные бюджетные назначения на 1 ОКТЯБРЯ 2017 года</t>
  </si>
  <si>
    <t>Кассовое исполнение на 1 ОКТЯБРЯ  2017 года</t>
  </si>
  <si>
    <t>% исполнения на 1 ОКТЯБРЯ  2017 года</t>
  </si>
  <si>
    <t>Утвержденные бюджетные назначения на 1 ОКТЯБРЯ 2018 года</t>
  </si>
  <si>
    <t>Кассовое исполнение на 1 ОКТЯБРЯ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</si>
</sst>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68" fontId="11" fillId="3" borderId="5" xfId="1" applyNumberFormat="1" applyFont="1" applyFill="1" applyBorder="1" applyAlignment="1" applyProtection="1">
      <protection hidden="1"/>
    </xf>
    <xf numFmtId="167" fontId="11" fillId="3" borderId="5" xfId="1" applyNumberFormat="1" applyFont="1" applyFill="1" applyBorder="1" applyAlignment="1" applyProtection="1">
      <protection hidden="1"/>
    </xf>
    <xf numFmtId="0" fontId="11" fillId="3" borderId="5" xfId="1" applyNumberFormat="1" applyFont="1" applyFill="1" applyBorder="1" applyAlignment="1" applyProtection="1">
      <protection hidden="1"/>
    </xf>
    <xf numFmtId="165" fontId="11" fillId="3" borderId="5" xfId="1" applyNumberFormat="1" applyFont="1" applyFill="1" applyBorder="1" applyAlignment="1" applyProtection="1"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5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showGridLines="0" showZeros="0" tabSelected="1" zoomScaleNormal="100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Y56" sqref="Y56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 x14ac:dyDescent="0.2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 x14ac:dyDescent="0.25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05" t="s">
        <v>64</v>
      </c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</row>
    <row r="6" spans="1:28" ht="12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 x14ac:dyDescent="0.2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06" t="s">
        <v>27</v>
      </c>
      <c r="M8" s="101" t="s">
        <v>26</v>
      </c>
      <c r="N8" s="101" t="s">
        <v>25</v>
      </c>
      <c r="O8" s="101"/>
      <c r="P8" s="43" t="s">
        <v>24</v>
      </c>
      <c r="Q8" s="101" t="s">
        <v>65</v>
      </c>
      <c r="R8" s="43"/>
      <c r="S8" s="101" t="s">
        <v>66</v>
      </c>
      <c r="T8" s="101" t="s">
        <v>23</v>
      </c>
      <c r="U8" s="101" t="s">
        <v>67</v>
      </c>
      <c r="V8" s="101" t="s">
        <v>22</v>
      </c>
      <c r="W8" s="101" t="s">
        <v>68</v>
      </c>
      <c r="X8" s="43"/>
      <c r="Y8" s="101" t="s">
        <v>69</v>
      </c>
      <c r="Z8" s="101" t="s">
        <v>23</v>
      </c>
      <c r="AA8" s="101" t="s">
        <v>28</v>
      </c>
      <c r="AB8" s="103" t="s">
        <v>40</v>
      </c>
    </row>
    <row r="9" spans="1:28" ht="47.25" customHeight="1" thickBo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07"/>
      <c r="M9" s="102"/>
      <c r="N9" s="102"/>
      <c r="O9" s="102"/>
      <c r="P9" s="44"/>
      <c r="Q9" s="102"/>
      <c r="R9" s="44"/>
      <c r="S9" s="102"/>
      <c r="T9" s="102"/>
      <c r="U9" s="102"/>
      <c r="V9" s="102"/>
      <c r="W9" s="102"/>
      <c r="X9" s="44"/>
      <c r="Y9" s="102"/>
      <c r="Z9" s="102"/>
      <c r="AA9" s="102"/>
      <c r="AB9" s="104"/>
    </row>
    <row r="10" spans="1:28" ht="11.25" customHeight="1" thickBot="1" x14ac:dyDescent="0.2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81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3"/>
    </row>
    <row r="11" spans="1:28" ht="21" customHeight="1" x14ac:dyDescent="0.2">
      <c r="A11" s="10"/>
      <c r="B11" s="115">
        <v>1</v>
      </c>
      <c r="C11" s="116"/>
      <c r="D11" s="116"/>
      <c r="E11" s="116"/>
      <c r="F11" s="116"/>
      <c r="G11" s="116"/>
      <c r="H11" s="116"/>
      <c r="I11" s="116"/>
      <c r="J11" s="116"/>
      <c r="K11" s="116"/>
      <c r="L11" s="75" t="s">
        <v>21</v>
      </c>
      <c r="M11" s="68">
        <v>1</v>
      </c>
      <c r="N11" s="68">
        <v>0</v>
      </c>
      <c r="O11" s="69">
        <v>0</v>
      </c>
      <c r="P11" s="70"/>
      <c r="Q11" s="84">
        <f>Q12</f>
        <v>0</v>
      </c>
      <c r="R11" s="85"/>
      <c r="S11" s="84">
        <f>S12</f>
        <v>0</v>
      </c>
      <c r="T11" s="85"/>
      <c r="U11" s="84">
        <f t="shared" ref="U11:U56" si="0">IFERROR(S11/Q11,0)</f>
        <v>0</v>
      </c>
      <c r="V11" s="85"/>
      <c r="W11" s="92">
        <f>W12</f>
        <v>12319580.24</v>
      </c>
      <c r="X11" s="93"/>
      <c r="Y11" s="92">
        <f>Y12</f>
        <v>9125366.4400000013</v>
      </c>
      <c r="Z11" s="72"/>
      <c r="AA11" s="73">
        <f t="shared" ref="AA11:AA56" si="1">IFERROR(Y11/W11,0)</f>
        <v>0.74072056532991104</v>
      </c>
      <c r="AB11" s="76">
        <f t="shared" ref="AB11:AB56" si="2">IFERROR(Y11/S11,0)</f>
        <v>0</v>
      </c>
    </row>
    <row r="12" spans="1:28" ht="21.75" customHeight="1" x14ac:dyDescent="0.2">
      <c r="A12" s="10"/>
      <c r="B12" s="111">
        <v>13</v>
      </c>
      <c r="C12" s="112"/>
      <c r="D12" s="112"/>
      <c r="E12" s="112"/>
      <c r="F12" s="112"/>
      <c r="G12" s="112"/>
      <c r="H12" s="112"/>
      <c r="I12" s="112"/>
      <c r="J12" s="112"/>
      <c r="K12" s="112"/>
      <c r="L12" s="63" t="s">
        <v>20</v>
      </c>
      <c r="M12" s="58">
        <v>1</v>
      </c>
      <c r="N12" s="58">
        <v>13</v>
      </c>
      <c r="O12" s="59">
        <v>0</v>
      </c>
      <c r="P12" s="60"/>
      <c r="Q12" s="86">
        <f>Q15</f>
        <v>0</v>
      </c>
      <c r="R12" s="86"/>
      <c r="S12" s="86">
        <f>S15</f>
        <v>0</v>
      </c>
      <c r="T12" s="86"/>
      <c r="U12" s="86">
        <f t="shared" si="0"/>
        <v>0</v>
      </c>
      <c r="V12" s="86"/>
      <c r="W12" s="94">
        <f>W13+W14+W15</f>
        <v>12319580.24</v>
      </c>
      <c r="X12" s="94"/>
      <c r="Y12" s="94">
        <f>Y13+Y14+Y15</f>
        <v>9125366.4400000013</v>
      </c>
      <c r="Z12" s="56"/>
      <c r="AA12" s="57">
        <f t="shared" si="1"/>
        <v>0.74072056532991104</v>
      </c>
      <c r="AB12" s="64">
        <f t="shared" si="2"/>
        <v>0</v>
      </c>
    </row>
    <row r="13" spans="1:28" ht="53.25" customHeight="1" x14ac:dyDescent="0.2">
      <c r="A13" s="10"/>
      <c r="B13" s="88"/>
      <c r="C13" s="89"/>
      <c r="D13" s="89"/>
      <c r="E13" s="89"/>
      <c r="F13" s="89"/>
      <c r="G13" s="89"/>
      <c r="H13" s="89"/>
      <c r="I13" s="89"/>
      <c r="J13" s="89"/>
      <c r="K13" s="89"/>
      <c r="L13" s="55" t="s">
        <v>41</v>
      </c>
      <c r="M13" s="52">
        <v>1</v>
      </c>
      <c r="N13" s="52">
        <v>13</v>
      </c>
      <c r="O13" s="53"/>
      <c r="P13" s="54"/>
      <c r="Q13" s="51"/>
      <c r="R13" s="51"/>
      <c r="S13" s="51"/>
      <c r="T13" s="51"/>
      <c r="U13" s="49">
        <f t="shared" ref="U13:U14" si="3">IFERROR(S13/Q13,0)</f>
        <v>0</v>
      </c>
      <c r="V13" s="51"/>
      <c r="W13" s="51">
        <v>9220167.2400000002</v>
      </c>
      <c r="X13" s="51"/>
      <c r="Y13" s="51">
        <v>6703816.8200000003</v>
      </c>
      <c r="Z13" s="51"/>
      <c r="AA13" s="49">
        <f t="shared" ref="AA13:AA14" si="4">IFERROR(Y13/W13,0)</f>
        <v>0.72708191136888756</v>
      </c>
      <c r="AB13" s="50">
        <f t="shared" ref="AB13:AB14" si="5">IFERROR(Y13/S13,0)</f>
        <v>0</v>
      </c>
    </row>
    <row r="14" spans="1:28" ht="72" x14ac:dyDescent="0.2">
      <c r="A14" s="10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55" t="s">
        <v>42</v>
      </c>
      <c r="M14" s="52">
        <v>1</v>
      </c>
      <c r="N14" s="52">
        <v>13</v>
      </c>
      <c r="O14" s="53"/>
      <c r="P14" s="54"/>
      <c r="Q14" s="51"/>
      <c r="R14" s="51"/>
      <c r="S14" s="51"/>
      <c r="T14" s="51"/>
      <c r="U14" s="49">
        <f t="shared" si="3"/>
        <v>0</v>
      </c>
      <c r="V14" s="51"/>
      <c r="W14" s="51">
        <v>2999413</v>
      </c>
      <c r="X14" s="51"/>
      <c r="Y14" s="51">
        <v>2387879.62</v>
      </c>
      <c r="Z14" s="51"/>
      <c r="AA14" s="49">
        <f t="shared" si="4"/>
        <v>0.79611564662819023</v>
      </c>
      <c r="AB14" s="50">
        <f t="shared" si="5"/>
        <v>0</v>
      </c>
    </row>
    <row r="15" spans="1:28" ht="48" x14ac:dyDescent="0.2">
      <c r="A15" s="10"/>
      <c r="B15" s="111" t="s">
        <v>19</v>
      </c>
      <c r="C15" s="112"/>
      <c r="D15" s="112"/>
      <c r="E15" s="112"/>
      <c r="F15" s="112"/>
      <c r="G15" s="112"/>
      <c r="H15" s="112"/>
      <c r="I15" s="112"/>
      <c r="J15" s="112"/>
      <c r="K15" s="112"/>
      <c r="L15" s="55" t="s">
        <v>63</v>
      </c>
      <c r="M15" s="52">
        <v>1</v>
      </c>
      <c r="N15" s="52">
        <v>13</v>
      </c>
      <c r="O15" s="53"/>
      <c r="P15" s="54"/>
      <c r="Q15" s="51"/>
      <c r="R15" s="51"/>
      <c r="S15" s="51"/>
      <c r="T15" s="51"/>
      <c r="U15" s="49">
        <f t="shared" si="0"/>
        <v>0</v>
      </c>
      <c r="V15" s="51"/>
      <c r="W15" s="51">
        <v>100000</v>
      </c>
      <c r="X15" s="51"/>
      <c r="Y15" s="51">
        <v>33670</v>
      </c>
      <c r="Z15" s="51"/>
      <c r="AA15" s="49">
        <f t="shared" si="1"/>
        <v>0.3367</v>
      </c>
      <c r="AB15" s="50">
        <f t="shared" si="2"/>
        <v>0</v>
      </c>
    </row>
    <row r="16" spans="1:28" ht="24" x14ac:dyDescent="0.2">
      <c r="A16" s="10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75" t="s">
        <v>44</v>
      </c>
      <c r="M16" s="68">
        <v>3</v>
      </c>
      <c r="N16" s="68"/>
      <c r="O16" s="69"/>
      <c r="P16" s="70"/>
      <c r="Q16" s="71">
        <f>Q17</f>
        <v>0</v>
      </c>
      <c r="R16" s="72"/>
      <c r="S16" s="71">
        <f>S17</f>
        <v>0</v>
      </c>
      <c r="T16" s="72"/>
      <c r="U16" s="73">
        <f t="shared" ref="U16:U18" si="6">IFERROR(S16/Q16,0)</f>
        <v>0</v>
      </c>
      <c r="V16" s="72"/>
      <c r="W16" s="92">
        <f>W17</f>
        <v>1070358.1200000001</v>
      </c>
      <c r="X16" s="93"/>
      <c r="Y16" s="92">
        <f>Y17</f>
        <v>858018.7</v>
      </c>
      <c r="Z16" s="72"/>
      <c r="AA16" s="73">
        <f t="shared" ref="AA16:AA18" si="7">IFERROR(Y16/W16,0)</f>
        <v>0.80161834059800463</v>
      </c>
      <c r="AB16" s="76">
        <f t="shared" ref="AB16:AB18" si="8">IFERROR(Y16/S16,0)</f>
        <v>0</v>
      </c>
    </row>
    <row r="17" spans="1:28" ht="48" x14ac:dyDescent="0.2">
      <c r="A17" s="10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63" t="s">
        <v>45</v>
      </c>
      <c r="M17" s="58">
        <v>3</v>
      </c>
      <c r="N17" s="58">
        <v>9</v>
      </c>
      <c r="O17" s="59"/>
      <c r="P17" s="61"/>
      <c r="Q17" s="56">
        <f>Q18</f>
        <v>0</v>
      </c>
      <c r="R17" s="62"/>
      <c r="S17" s="56">
        <f>S18</f>
        <v>0</v>
      </c>
      <c r="T17" s="62"/>
      <c r="U17" s="57">
        <f t="shared" si="6"/>
        <v>0</v>
      </c>
      <c r="V17" s="62"/>
      <c r="W17" s="94">
        <f>W18</f>
        <v>1070358.1200000001</v>
      </c>
      <c r="X17" s="95"/>
      <c r="Y17" s="94">
        <f>Y18</f>
        <v>858018.7</v>
      </c>
      <c r="Z17" s="62"/>
      <c r="AA17" s="57">
        <f t="shared" si="7"/>
        <v>0.80161834059800463</v>
      </c>
      <c r="AB17" s="64">
        <f t="shared" si="8"/>
        <v>0</v>
      </c>
    </row>
    <row r="18" spans="1:28" ht="72" x14ac:dyDescent="0.2">
      <c r="A18" s="10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55" t="s">
        <v>46</v>
      </c>
      <c r="M18" s="52">
        <v>3</v>
      </c>
      <c r="N18" s="52">
        <v>9</v>
      </c>
      <c r="O18" s="53"/>
      <c r="P18" s="54"/>
      <c r="Q18" s="51"/>
      <c r="R18" s="51"/>
      <c r="S18" s="51"/>
      <c r="T18" s="51"/>
      <c r="U18" s="49">
        <f t="shared" si="6"/>
        <v>0</v>
      </c>
      <c r="V18" s="51"/>
      <c r="W18" s="51">
        <v>1070358.1200000001</v>
      </c>
      <c r="X18" s="51"/>
      <c r="Y18" s="51">
        <v>858018.7</v>
      </c>
      <c r="Z18" s="51"/>
      <c r="AA18" s="49">
        <f t="shared" si="7"/>
        <v>0.80161834059800463</v>
      </c>
      <c r="AB18" s="50">
        <f t="shared" si="8"/>
        <v>0</v>
      </c>
    </row>
    <row r="19" spans="1:28" ht="21" customHeight="1" x14ac:dyDescent="0.2">
      <c r="A19" s="10"/>
      <c r="B19" s="113">
        <v>4</v>
      </c>
      <c r="C19" s="114"/>
      <c r="D19" s="114"/>
      <c r="E19" s="114"/>
      <c r="F19" s="114"/>
      <c r="G19" s="114"/>
      <c r="H19" s="114"/>
      <c r="I19" s="114"/>
      <c r="J19" s="114"/>
      <c r="K19" s="114"/>
      <c r="L19" s="75" t="s">
        <v>18</v>
      </c>
      <c r="M19" s="68">
        <v>4</v>
      </c>
      <c r="N19" s="68">
        <v>0</v>
      </c>
      <c r="O19" s="69">
        <v>0</v>
      </c>
      <c r="P19" s="70"/>
      <c r="Q19" s="71">
        <f>Q23+Q20</f>
        <v>9632371</v>
      </c>
      <c r="R19" s="72"/>
      <c r="S19" s="71">
        <f>S23+S20</f>
        <v>1108248.3</v>
      </c>
      <c r="T19" s="72"/>
      <c r="U19" s="73">
        <f t="shared" si="0"/>
        <v>0.11505456963815036</v>
      </c>
      <c r="V19" s="72"/>
      <c r="W19" s="92">
        <f>W23+W20</f>
        <v>15073814.539999999</v>
      </c>
      <c r="X19" s="93"/>
      <c r="Y19" s="92">
        <f>Y23+Y20</f>
        <v>5869687.2999999998</v>
      </c>
      <c r="Z19" s="72"/>
      <c r="AA19" s="73">
        <f t="shared" si="1"/>
        <v>0.38939627951665112</v>
      </c>
      <c r="AB19" s="76">
        <f t="shared" si="2"/>
        <v>5.2963648128312037</v>
      </c>
    </row>
    <row r="20" spans="1:28" s="32" customFormat="1" ht="20.25" customHeight="1" x14ac:dyDescent="0.2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63" t="s">
        <v>30</v>
      </c>
      <c r="M20" s="58">
        <v>4</v>
      </c>
      <c r="N20" s="58">
        <v>9</v>
      </c>
      <c r="O20" s="59"/>
      <c r="P20" s="61"/>
      <c r="Q20" s="56">
        <f>Q22</f>
        <v>9627371</v>
      </c>
      <c r="R20" s="62"/>
      <c r="S20" s="56">
        <f>S22</f>
        <v>1108248.3</v>
      </c>
      <c r="T20" s="62"/>
      <c r="U20" s="57">
        <f t="shared" si="0"/>
        <v>0.11511432352612151</v>
      </c>
      <c r="V20" s="62"/>
      <c r="W20" s="94">
        <f>W21+W22</f>
        <v>15073814.539999999</v>
      </c>
      <c r="X20" s="95"/>
      <c r="Y20" s="94">
        <f>Y21+Y22</f>
        <v>5869687.2999999998</v>
      </c>
      <c r="Z20" s="62"/>
      <c r="AA20" s="57">
        <f t="shared" si="1"/>
        <v>0.38939627951665112</v>
      </c>
      <c r="AB20" s="64">
        <f t="shared" si="2"/>
        <v>5.2963648128312037</v>
      </c>
    </row>
    <row r="21" spans="1:28" s="32" customFormat="1" ht="63.75" customHeight="1" x14ac:dyDescent="0.2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5" t="s">
        <v>43</v>
      </c>
      <c r="M21" s="52">
        <v>4</v>
      </c>
      <c r="N21" s="52">
        <v>9</v>
      </c>
      <c r="O21" s="53"/>
      <c r="P21" s="54"/>
      <c r="Q21" s="51"/>
      <c r="R21" s="51"/>
      <c r="S21" s="51"/>
      <c r="T21" s="51"/>
      <c r="U21" s="49">
        <f t="shared" ref="U21" si="9">IFERROR(S21/Q21,0)</f>
        <v>0</v>
      </c>
      <c r="V21" s="51"/>
      <c r="W21" s="51">
        <v>15073814.539999999</v>
      </c>
      <c r="X21" s="51"/>
      <c r="Y21" s="51">
        <v>5869687.2999999998</v>
      </c>
      <c r="Z21" s="51"/>
      <c r="AA21" s="49">
        <f t="shared" ref="AA21" si="10">IFERROR(Y21/W21,0)</f>
        <v>0.38939627951665112</v>
      </c>
      <c r="AB21" s="50">
        <f t="shared" ref="AB21" si="11">IFERROR(Y21/S21,0)</f>
        <v>0</v>
      </c>
    </row>
    <row r="22" spans="1:28" s="32" customFormat="1" ht="72.75" customHeight="1" x14ac:dyDescent="0.2">
      <c r="A22" s="29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55" t="s">
        <v>29</v>
      </c>
      <c r="M22" s="52">
        <v>4</v>
      </c>
      <c r="N22" s="52">
        <v>9</v>
      </c>
      <c r="O22" s="53"/>
      <c r="P22" s="54"/>
      <c r="Q22" s="51">
        <v>9627371</v>
      </c>
      <c r="R22" s="51"/>
      <c r="S22" s="51">
        <v>1108248.3</v>
      </c>
      <c r="T22" s="51"/>
      <c r="U22" s="49">
        <f t="shared" si="0"/>
        <v>0.11511432352612151</v>
      </c>
      <c r="V22" s="51"/>
      <c r="W22" s="51"/>
      <c r="X22" s="51"/>
      <c r="Y22" s="51"/>
      <c r="Z22" s="51"/>
      <c r="AA22" s="49">
        <f t="shared" si="1"/>
        <v>0</v>
      </c>
      <c r="AB22" s="50">
        <f t="shared" si="2"/>
        <v>0</v>
      </c>
    </row>
    <row r="23" spans="1:28" ht="35.25" customHeight="1" x14ac:dyDescent="0.2">
      <c r="A23" s="10"/>
      <c r="B23" s="111">
        <v>12</v>
      </c>
      <c r="C23" s="112"/>
      <c r="D23" s="112"/>
      <c r="E23" s="112"/>
      <c r="F23" s="112"/>
      <c r="G23" s="112"/>
      <c r="H23" s="112"/>
      <c r="I23" s="112"/>
      <c r="J23" s="112"/>
      <c r="K23" s="112"/>
      <c r="L23" s="63" t="s">
        <v>17</v>
      </c>
      <c r="M23" s="58">
        <v>4</v>
      </c>
      <c r="N23" s="58">
        <v>12</v>
      </c>
      <c r="O23" s="59">
        <v>0</v>
      </c>
      <c r="P23" s="60"/>
      <c r="Q23" s="56">
        <f>Q24</f>
        <v>5000</v>
      </c>
      <c r="R23" s="56"/>
      <c r="S23" s="86">
        <f>S24</f>
        <v>0</v>
      </c>
      <c r="T23" s="56"/>
      <c r="U23" s="57">
        <f t="shared" si="0"/>
        <v>0</v>
      </c>
      <c r="V23" s="56"/>
      <c r="W23" s="94">
        <f>W24</f>
        <v>0</v>
      </c>
      <c r="X23" s="86"/>
      <c r="Y23" s="86">
        <f>Y24</f>
        <v>0</v>
      </c>
      <c r="Z23" s="56"/>
      <c r="AA23" s="57">
        <f t="shared" si="1"/>
        <v>0</v>
      </c>
      <c r="AB23" s="64">
        <f t="shared" si="2"/>
        <v>0</v>
      </c>
    </row>
    <row r="24" spans="1:28" ht="47.25" customHeight="1" x14ac:dyDescent="0.2">
      <c r="A24" s="10"/>
      <c r="B24" s="111" t="s">
        <v>15</v>
      </c>
      <c r="C24" s="112"/>
      <c r="D24" s="112"/>
      <c r="E24" s="112"/>
      <c r="F24" s="112"/>
      <c r="G24" s="112"/>
      <c r="H24" s="112"/>
      <c r="I24" s="112"/>
      <c r="J24" s="112"/>
      <c r="K24" s="112"/>
      <c r="L24" s="55" t="s">
        <v>16</v>
      </c>
      <c r="M24" s="52">
        <v>4</v>
      </c>
      <c r="N24" s="52">
        <v>12</v>
      </c>
      <c r="O24" s="53"/>
      <c r="P24" s="54"/>
      <c r="Q24" s="51">
        <v>5000</v>
      </c>
      <c r="R24" s="51"/>
      <c r="S24" s="51"/>
      <c r="T24" s="51"/>
      <c r="U24" s="49">
        <f t="shared" si="0"/>
        <v>0</v>
      </c>
      <c r="V24" s="51"/>
      <c r="W24" s="51"/>
      <c r="X24" s="51"/>
      <c r="Y24" s="51"/>
      <c r="Z24" s="51"/>
      <c r="AA24" s="49">
        <f t="shared" si="1"/>
        <v>0</v>
      </c>
      <c r="AB24" s="50">
        <f t="shared" si="2"/>
        <v>0</v>
      </c>
    </row>
    <row r="25" spans="1:28" ht="18.75" customHeight="1" x14ac:dyDescent="0.2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75" t="s">
        <v>31</v>
      </c>
      <c r="M25" s="68">
        <v>5</v>
      </c>
      <c r="N25" s="68"/>
      <c r="O25" s="69"/>
      <c r="P25" s="74"/>
      <c r="Q25" s="71">
        <f>Q26</f>
        <v>894000</v>
      </c>
      <c r="R25" s="71"/>
      <c r="S25" s="84">
        <f>S26</f>
        <v>0</v>
      </c>
      <c r="T25" s="71"/>
      <c r="U25" s="73">
        <f t="shared" si="0"/>
        <v>0</v>
      </c>
      <c r="V25" s="71"/>
      <c r="W25" s="84">
        <f>W26</f>
        <v>0</v>
      </c>
      <c r="X25" s="84"/>
      <c r="Y25" s="84">
        <f>Y26</f>
        <v>0</v>
      </c>
      <c r="Z25" s="71"/>
      <c r="AA25" s="73">
        <f t="shared" si="1"/>
        <v>0</v>
      </c>
      <c r="AB25" s="76">
        <f t="shared" si="2"/>
        <v>0</v>
      </c>
    </row>
    <row r="26" spans="1:28" ht="17.25" customHeight="1" x14ac:dyDescent="0.2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63" t="s">
        <v>32</v>
      </c>
      <c r="M26" s="58">
        <v>5</v>
      </c>
      <c r="N26" s="58">
        <v>2</v>
      </c>
      <c r="O26" s="59"/>
      <c r="P26" s="60"/>
      <c r="Q26" s="56">
        <f>Q27</f>
        <v>894000</v>
      </c>
      <c r="R26" s="56"/>
      <c r="S26" s="86">
        <f>S27</f>
        <v>0</v>
      </c>
      <c r="T26" s="56"/>
      <c r="U26" s="57">
        <f t="shared" si="0"/>
        <v>0</v>
      </c>
      <c r="V26" s="56"/>
      <c r="W26" s="86">
        <f>W27</f>
        <v>0</v>
      </c>
      <c r="X26" s="86"/>
      <c r="Y26" s="86">
        <f>Y27</f>
        <v>0</v>
      </c>
      <c r="Z26" s="56"/>
      <c r="AA26" s="57">
        <f t="shared" si="1"/>
        <v>0</v>
      </c>
      <c r="AB26" s="64">
        <f t="shared" si="2"/>
        <v>0</v>
      </c>
    </row>
    <row r="27" spans="1:28" ht="62.25" customHeight="1" x14ac:dyDescent="0.2">
      <c r="A27" s="10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55" t="s">
        <v>33</v>
      </c>
      <c r="M27" s="52">
        <v>5</v>
      </c>
      <c r="N27" s="52">
        <v>2</v>
      </c>
      <c r="O27" s="53"/>
      <c r="P27" s="54"/>
      <c r="Q27" s="51">
        <v>894000</v>
      </c>
      <c r="R27" s="51"/>
      <c r="S27" s="51"/>
      <c r="T27" s="51"/>
      <c r="U27" s="49">
        <f t="shared" si="0"/>
        <v>0</v>
      </c>
      <c r="V27" s="51"/>
      <c r="W27" s="51"/>
      <c r="X27" s="51"/>
      <c r="Y27" s="51"/>
      <c r="Z27" s="51"/>
      <c r="AA27" s="49">
        <f t="shared" si="1"/>
        <v>0</v>
      </c>
      <c r="AB27" s="50">
        <f t="shared" si="2"/>
        <v>0</v>
      </c>
    </row>
    <row r="28" spans="1:28" ht="21" customHeight="1" x14ac:dyDescent="0.2">
      <c r="A28" s="10"/>
      <c r="B28" s="113">
        <v>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75" t="s">
        <v>14</v>
      </c>
      <c r="M28" s="68">
        <v>7</v>
      </c>
      <c r="N28" s="68">
        <v>0</v>
      </c>
      <c r="O28" s="69">
        <v>0</v>
      </c>
      <c r="P28" s="70"/>
      <c r="Q28" s="92">
        <f>Q29+Q31+Q33+Q37+Q39</f>
        <v>211471297.15000001</v>
      </c>
      <c r="R28" s="72"/>
      <c r="S28" s="92">
        <f>S29+S31+S33+S37+S39</f>
        <v>146761946.34999999</v>
      </c>
      <c r="T28" s="72"/>
      <c r="U28" s="73">
        <f t="shared" si="0"/>
        <v>0.69400409572320998</v>
      </c>
      <c r="V28" s="72"/>
      <c r="W28" s="92">
        <f>W29+W31+W33+W37+W39</f>
        <v>240773746.47</v>
      </c>
      <c r="X28" s="93"/>
      <c r="Y28" s="92">
        <f>Y29+Y31+Y33+Y37+Y39</f>
        <v>169500062.04000002</v>
      </c>
      <c r="Z28" s="72"/>
      <c r="AA28" s="73">
        <f t="shared" si="1"/>
        <v>0.70398066452448316</v>
      </c>
      <c r="AB28" s="76">
        <f t="shared" si="2"/>
        <v>1.1549319578780581</v>
      </c>
    </row>
    <row r="29" spans="1:28" ht="21.75" customHeight="1" x14ac:dyDescent="0.2">
      <c r="A29" s="10"/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63" t="s">
        <v>34</v>
      </c>
      <c r="M29" s="58">
        <v>7</v>
      </c>
      <c r="N29" s="58">
        <v>1</v>
      </c>
      <c r="O29" s="59"/>
      <c r="P29" s="61"/>
      <c r="Q29" s="56">
        <f>Q30</f>
        <v>41449197.520000003</v>
      </c>
      <c r="R29" s="62"/>
      <c r="S29" s="56">
        <f>S30</f>
        <v>23943067.510000002</v>
      </c>
      <c r="T29" s="62"/>
      <c r="U29" s="57">
        <f t="shared" si="0"/>
        <v>0.57764851776556181</v>
      </c>
      <c r="V29" s="62"/>
      <c r="W29" s="94">
        <f>W30</f>
        <v>42512493.130000003</v>
      </c>
      <c r="X29" s="95"/>
      <c r="Y29" s="94">
        <f>Y30</f>
        <v>27681266.850000001</v>
      </c>
      <c r="Z29" s="62"/>
      <c r="AA29" s="57">
        <f t="shared" si="1"/>
        <v>0.651132521570842</v>
      </c>
      <c r="AB29" s="64">
        <f t="shared" si="2"/>
        <v>1.1561286722529898</v>
      </c>
    </row>
    <row r="30" spans="1:28" ht="64.5" customHeight="1" x14ac:dyDescent="0.2">
      <c r="A30" s="10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55" t="s">
        <v>54</v>
      </c>
      <c r="M30" s="45">
        <v>7</v>
      </c>
      <c r="N30" s="45">
        <v>1</v>
      </c>
      <c r="O30" s="46"/>
      <c r="P30" s="47"/>
      <c r="Q30" s="48">
        <v>41449197.520000003</v>
      </c>
      <c r="R30" s="48"/>
      <c r="S30" s="48">
        <v>23943067.510000002</v>
      </c>
      <c r="T30" s="48"/>
      <c r="U30" s="49">
        <f t="shared" si="0"/>
        <v>0.57764851776556181</v>
      </c>
      <c r="V30" s="48"/>
      <c r="W30" s="48">
        <v>42512493.130000003</v>
      </c>
      <c r="X30" s="48"/>
      <c r="Y30" s="48">
        <v>27681266.850000001</v>
      </c>
      <c r="Z30" s="48"/>
      <c r="AA30" s="49">
        <f t="shared" si="1"/>
        <v>0.651132521570842</v>
      </c>
      <c r="AB30" s="50">
        <f t="shared" si="2"/>
        <v>1.1561286722529898</v>
      </c>
    </row>
    <row r="31" spans="1:28" ht="18.75" customHeight="1" x14ac:dyDescent="0.2">
      <c r="A31" s="10"/>
      <c r="B31" s="111">
        <v>2</v>
      </c>
      <c r="C31" s="112"/>
      <c r="D31" s="112"/>
      <c r="E31" s="112"/>
      <c r="F31" s="112"/>
      <c r="G31" s="112"/>
      <c r="H31" s="112"/>
      <c r="I31" s="112"/>
      <c r="J31" s="112"/>
      <c r="K31" s="112"/>
      <c r="L31" s="63" t="s">
        <v>13</v>
      </c>
      <c r="M31" s="58">
        <v>7</v>
      </c>
      <c r="N31" s="58">
        <v>2</v>
      </c>
      <c r="O31" s="59">
        <v>0</v>
      </c>
      <c r="P31" s="60"/>
      <c r="Q31" s="56">
        <f>Q32</f>
        <v>159859400.36000001</v>
      </c>
      <c r="R31" s="56"/>
      <c r="S31" s="56">
        <f>S32</f>
        <v>116593412.33</v>
      </c>
      <c r="T31" s="56"/>
      <c r="U31" s="57">
        <f t="shared" si="0"/>
        <v>0.72934974150681209</v>
      </c>
      <c r="V31" s="56"/>
      <c r="W31" s="94">
        <f>W32</f>
        <v>180784270</v>
      </c>
      <c r="X31" s="94"/>
      <c r="Y31" s="94">
        <f>Y32</f>
        <v>129283451.39</v>
      </c>
      <c r="Z31" s="56"/>
      <c r="AA31" s="57">
        <f t="shared" si="1"/>
        <v>0.71512555483947804</v>
      </c>
      <c r="AB31" s="64">
        <f t="shared" si="2"/>
        <v>1.1088401034535533</v>
      </c>
    </row>
    <row r="32" spans="1:28" ht="64.5" customHeight="1" x14ac:dyDescent="0.2">
      <c r="A32" s="10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55" t="s">
        <v>55</v>
      </c>
      <c r="M32" s="45">
        <v>7</v>
      </c>
      <c r="N32" s="45">
        <v>2</v>
      </c>
      <c r="O32" s="46"/>
      <c r="P32" s="47"/>
      <c r="Q32" s="48">
        <v>159859400.36000001</v>
      </c>
      <c r="R32" s="48"/>
      <c r="S32" s="48">
        <v>116593412.33</v>
      </c>
      <c r="T32" s="48"/>
      <c r="U32" s="49">
        <f t="shared" si="0"/>
        <v>0.72934974150681209</v>
      </c>
      <c r="V32" s="48"/>
      <c r="W32" s="48">
        <v>180784270</v>
      </c>
      <c r="X32" s="48"/>
      <c r="Y32" s="48">
        <v>129283451.39</v>
      </c>
      <c r="Z32" s="48"/>
      <c r="AA32" s="49">
        <f t="shared" si="1"/>
        <v>0.71512555483947804</v>
      </c>
      <c r="AB32" s="50">
        <f t="shared" si="2"/>
        <v>1.1088401034535533</v>
      </c>
    </row>
    <row r="33" spans="1:28" ht="20.25" customHeight="1" x14ac:dyDescent="0.2">
      <c r="A33" s="10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63" t="s">
        <v>35</v>
      </c>
      <c r="M33" s="58">
        <v>7</v>
      </c>
      <c r="N33" s="58">
        <v>3</v>
      </c>
      <c r="O33" s="59"/>
      <c r="P33" s="60"/>
      <c r="Q33" s="56">
        <f>Q34+Q35+Q36</f>
        <v>8756890.9800000004</v>
      </c>
      <c r="R33" s="56"/>
      <c r="S33" s="56">
        <f>S34+S35+S36</f>
        <v>5115484.22</v>
      </c>
      <c r="T33" s="56"/>
      <c r="U33" s="57">
        <f t="shared" si="0"/>
        <v>0.58416671301302414</v>
      </c>
      <c r="V33" s="56"/>
      <c r="W33" s="94">
        <f>W34+W35+W36</f>
        <v>9918432.9199999999</v>
      </c>
      <c r="X33" s="94"/>
      <c r="Y33" s="94">
        <f>Y34+Y35+Y36</f>
        <v>6520042.5899999999</v>
      </c>
      <c r="Z33" s="56"/>
      <c r="AA33" s="57">
        <f t="shared" si="1"/>
        <v>0.65736620316831262</v>
      </c>
      <c r="AB33" s="64">
        <f t="shared" si="2"/>
        <v>1.2745699741401999</v>
      </c>
    </row>
    <row r="34" spans="1:28" ht="70.5" customHeight="1" x14ac:dyDescent="0.2">
      <c r="A34" s="10"/>
      <c r="B34" s="111" t="s">
        <v>12</v>
      </c>
      <c r="C34" s="112"/>
      <c r="D34" s="112"/>
      <c r="E34" s="112"/>
      <c r="F34" s="112"/>
      <c r="G34" s="112"/>
      <c r="H34" s="112"/>
      <c r="I34" s="112"/>
      <c r="J34" s="112"/>
      <c r="K34" s="112"/>
      <c r="L34" s="55" t="s">
        <v>56</v>
      </c>
      <c r="M34" s="52">
        <v>7</v>
      </c>
      <c r="N34" s="52">
        <v>3</v>
      </c>
      <c r="O34" s="53"/>
      <c r="P34" s="54"/>
      <c r="Q34" s="51">
        <v>3864294.98</v>
      </c>
      <c r="R34" s="51"/>
      <c r="S34" s="51">
        <v>2391973.67</v>
      </c>
      <c r="T34" s="51"/>
      <c r="U34" s="49">
        <f t="shared" si="0"/>
        <v>0.61899355053893945</v>
      </c>
      <c r="V34" s="51"/>
      <c r="W34" s="51">
        <v>4488300.92</v>
      </c>
      <c r="X34" s="51"/>
      <c r="Y34" s="51">
        <v>2910532.93</v>
      </c>
      <c r="Z34" s="51"/>
      <c r="AA34" s="49">
        <f t="shared" si="1"/>
        <v>0.6484709875468867</v>
      </c>
      <c r="AB34" s="50">
        <f t="shared" si="2"/>
        <v>1.2167913746308086</v>
      </c>
    </row>
    <row r="35" spans="1:28" ht="67.5" customHeight="1" x14ac:dyDescent="0.2">
      <c r="A35" s="10"/>
      <c r="B35" s="25"/>
      <c r="C35" s="25"/>
      <c r="D35" s="25"/>
      <c r="E35" s="25"/>
      <c r="F35" s="25"/>
      <c r="G35" s="25"/>
      <c r="H35" s="25"/>
      <c r="I35" s="25"/>
      <c r="J35" s="25"/>
      <c r="K35" s="26"/>
      <c r="L35" s="55" t="s">
        <v>57</v>
      </c>
      <c r="M35" s="52">
        <v>7</v>
      </c>
      <c r="N35" s="52">
        <v>3</v>
      </c>
      <c r="O35" s="53"/>
      <c r="P35" s="54"/>
      <c r="Q35" s="51">
        <v>106400</v>
      </c>
      <c r="R35" s="51"/>
      <c r="S35" s="51">
        <v>61528</v>
      </c>
      <c r="T35" s="51"/>
      <c r="U35" s="49">
        <f t="shared" si="0"/>
        <v>0.57827067669172927</v>
      </c>
      <c r="V35" s="51"/>
      <c r="W35" s="51">
        <v>100000</v>
      </c>
      <c r="X35" s="51"/>
      <c r="Y35" s="51">
        <v>94201</v>
      </c>
      <c r="Z35" s="51"/>
      <c r="AA35" s="49">
        <f t="shared" si="1"/>
        <v>0.94201000000000001</v>
      </c>
      <c r="AB35" s="50">
        <f t="shared" si="2"/>
        <v>1.5310265245091665</v>
      </c>
    </row>
    <row r="36" spans="1:28" ht="58.5" customHeight="1" x14ac:dyDescent="0.2">
      <c r="A36" s="10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55" t="s">
        <v>58</v>
      </c>
      <c r="M36" s="52">
        <v>7</v>
      </c>
      <c r="N36" s="52">
        <v>3</v>
      </c>
      <c r="O36" s="53"/>
      <c r="P36" s="54"/>
      <c r="Q36" s="51">
        <v>4786196</v>
      </c>
      <c r="R36" s="51"/>
      <c r="S36" s="51">
        <v>2661982.5499999998</v>
      </c>
      <c r="T36" s="51"/>
      <c r="U36" s="49">
        <f t="shared" si="0"/>
        <v>0.55617917653184279</v>
      </c>
      <c r="V36" s="51"/>
      <c r="W36" s="51">
        <v>5330132</v>
      </c>
      <c r="X36" s="51"/>
      <c r="Y36" s="51">
        <v>3515308.66</v>
      </c>
      <c r="Z36" s="51"/>
      <c r="AA36" s="49">
        <f t="shared" si="1"/>
        <v>0.65951624837808898</v>
      </c>
      <c r="AB36" s="50">
        <f t="shared" si="2"/>
        <v>1.320560369563655</v>
      </c>
    </row>
    <row r="37" spans="1:28" ht="28.5" customHeight="1" x14ac:dyDescent="0.2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63" t="s">
        <v>11</v>
      </c>
      <c r="M37" s="58">
        <v>7</v>
      </c>
      <c r="N37" s="58">
        <v>7</v>
      </c>
      <c r="O37" s="65"/>
      <c r="P37" s="66"/>
      <c r="Q37" s="56">
        <f>Q38</f>
        <v>1405808.29</v>
      </c>
      <c r="R37" s="56"/>
      <c r="S37" s="86">
        <f>S38</f>
        <v>1109982.29</v>
      </c>
      <c r="T37" s="56"/>
      <c r="U37" s="57">
        <f t="shared" si="0"/>
        <v>0.7895687469590893</v>
      </c>
      <c r="V37" s="56"/>
      <c r="W37" s="94">
        <f>W38</f>
        <v>1580249.36</v>
      </c>
      <c r="X37" s="86"/>
      <c r="Y37" s="86">
        <f>Y38</f>
        <v>1579704.43</v>
      </c>
      <c r="Z37" s="56"/>
      <c r="AA37" s="57">
        <f t="shared" si="1"/>
        <v>0.99965516201822724</v>
      </c>
      <c r="AB37" s="64">
        <f t="shared" si="2"/>
        <v>1.4231798509145581</v>
      </c>
    </row>
    <row r="38" spans="1:28" ht="58.5" customHeight="1" x14ac:dyDescent="0.2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5" t="s">
        <v>59</v>
      </c>
      <c r="M38" s="52">
        <v>7</v>
      </c>
      <c r="N38" s="52">
        <v>7</v>
      </c>
      <c r="O38" s="53"/>
      <c r="P38" s="54"/>
      <c r="Q38" s="51">
        <v>1405808.29</v>
      </c>
      <c r="R38" s="51"/>
      <c r="S38" s="51">
        <v>1109982.29</v>
      </c>
      <c r="T38" s="51"/>
      <c r="U38" s="49">
        <f t="shared" si="0"/>
        <v>0.7895687469590893</v>
      </c>
      <c r="V38" s="51"/>
      <c r="W38" s="51">
        <v>1580249.36</v>
      </c>
      <c r="X38" s="51"/>
      <c r="Y38" s="51">
        <v>1579704.43</v>
      </c>
      <c r="Z38" s="51"/>
      <c r="AA38" s="49">
        <f t="shared" si="1"/>
        <v>0.99965516201822724</v>
      </c>
      <c r="AB38" s="50">
        <f t="shared" si="2"/>
        <v>1.4231798509145581</v>
      </c>
    </row>
    <row r="39" spans="1:28" ht="15.75" customHeight="1" x14ac:dyDescent="0.2">
      <c r="A39" s="10"/>
      <c r="B39" s="90"/>
      <c r="C39" s="91"/>
      <c r="D39" s="91"/>
      <c r="E39" s="91"/>
      <c r="F39" s="91"/>
      <c r="G39" s="91"/>
      <c r="H39" s="91"/>
      <c r="I39" s="91"/>
      <c r="J39" s="91"/>
      <c r="K39" s="91"/>
      <c r="L39" s="63" t="s">
        <v>48</v>
      </c>
      <c r="M39" s="58">
        <v>7</v>
      </c>
      <c r="N39" s="58">
        <v>9</v>
      </c>
      <c r="O39" s="65"/>
      <c r="P39" s="66"/>
      <c r="Q39" s="86">
        <f>Q40+Q41</f>
        <v>0</v>
      </c>
      <c r="R39" s="56"/>
      <c r="S39" s="86">
        <f>S40+S41</f>
        <v>0</v>
      </c>
      <c r="T39" s="56"/>
      <c r="U39" s="57"/>
      <c r="V39" s="56"/>
      <c r="W39" s="94">
        <f>W40+W41</f>
        <v>5978301.0599999996</v>
      </c>
      <c r="X39" s="94"/>
      <c r="Y39" s="94">
        <f>Y40+Y41</f>
        <v>4435596.78</v>
      </c>
      <c r="Z39" s="56"/>
      <c r="AA39" s="57">
        <f t="shared" ref="AA39" si="12">IFERROR(Y39/W39,0)</f>
        <v>0.7419493825223985</v>
      </c>
      <c r="AB39" s="64">
        <f t="shared" ref="AB39" si="13">IFERROR(Y39/S39,0)</f>
        <v>0</v>
      </c>
    </row>
    <row r="40" spans="1:28" ht="72" x14ac:dyDescent="0.2">
      <c r="A40" s="10"/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55" t="s">
        <v>47</v>
      </c>
      <c r="M40" s="52">
        <v>7</v>
      </c>
      <c r="N40" s="52">
        <v>9</v>
      </c>
      <c r="O40" s="53"/>
      <c r="P40" s="54"/>
      <c r="Q40" s="51"/>
      <c r="R40" s="51"/>
      <c r="S40" s="51"/>
      <c r="T40" s="51"/>
      <c r="U40" s="49">
        <f t="shared" ref="U40:U41" si="14">IFERROR(S40/Q40,0)</f>
        <v>0</v>
      </c>
      <c r="V40" s="51"/>
      <c r="W40" s="51">
        <v>4281321.8</v>
      </c>
      <c r="X40" s="51"/>
      <c r="Y40" s="51">
        <v>3233519.91</v>
      </c>
      <c r="Z40" s="51"/>
      <c r="AA40" s="49">
        <f t="shared" ref="AA40:AA41" si="15">IFERROR(Y40/W40,0)</f>
        <v>0.75526205715253647</v>
      </c>
      <c r="AB40" s="50">
        <f t="shared" ref="AB40:AB41" si="16">IFERROR(Y40/S40,0)</f>
        <v>0</v>
      </c>
    </row>
    <row r="41" spans="1:28" ht="60" x14ac:dyDescent="0.2">
      <c r="A41" s="10"/>
      <c r="B41" s="90"/>
      <c r="C41" s="91"/>
      <c r="D41" s="91"/>
      <c r="E41" s="91"/>
      <c r="F41" s="91"/>
      <c r="G41" s="91"/>
      <c r="H41" s="91"/>
      <c r="I41" s="91"/>
      <c r="J41" s="91"/>
      <c r="K41" s="91"/>
      <c r="L41" s="55" t="s">
        <v>49</v>
      </c>
      <c r="M41" s="52">
        <v>7</v>
      </c>
      <c r="N41" s="52">
        <v>9</v>
      </c>
      <c r="O41" s="53"/>
      <c r="P41" s="54"/>
      <c r="Q41" s="51"/>
      <c r="R41" s="51"/>
      <c r="S41" s="51"/>
      <c r="T41" s="51"/>
      <c r="U41" s="49">
        <f t="shared" si="14"/>
        <v>0</v>
      </c>
      <c r="V41" s="51"/>
      <c r="W41" s="51">
        <v>1696979.26</v>
      </c>
      <c r="X41" s="51"/>
      <c r="Y41" s="51">
        <v>1202076.8700000001</v>
      </c>
      <c r="Z41" s="51"/>
      <c r="AA41" s="49">
        <f t="shared" si="15"/>
        <v>0.70836273508728687</v>
      </c>
      <c r="AB41" s="50">
        <f t="shared" si="16"/>
        <v>0</v>
      </c>
    </row>
    <row r="42" spans="1:28" ht="24" customHeight="1" x14ac:dyDescent="0.2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75" t="s">
        <v>36</v>
      </c>
      <c r="M42" s="68">
        <v>8</v>
      </c>
      <c r="N42" s="68"/>
      <c r="O42" s="69"/>
      <c r="P42" s="74"/>
      <c r="Q42" s="71">
        <f>Q43+Q46</f>
        <v>32437514.02</v>
      </c>
      <c r="R42" s="71"/>
      <c r="S42" s="71">
        <f>S43+S46</f>
        <v>25477297.609999999</v>
      </c>
      <c r="T42" s="71"/>
      <c r="U42" s="73">
        <f t="shared" si="0"/>
        <v>0.78542694715419503</v>
      </c>
      <c r="V42" s="71"/>
      <c r="W42" s="92">
        <f>W43+W46</f>
        <v>37802471.740000002</v>
      </c>
      <c r="X42" s="92"/>
      <c r="Y42" s="92">
        <f>Y43+Y46</f>
        <v>26696546.25</v>
      </c>
      <c r="Z42" s="71"/>
      <c r="AA42" s="73">
        <f t="shared" si="1"/>
        <v>0.70621165815862597</v>
      </c>
      <c r="AB42" s="76">
        <f t="shared" si="2"/>
        <v>1.0478562781133207</v>
      </c>
    </row>
    <row r="43" spans="1:28" ht="20.25" customHeight="1" x14ac:dyDescent="0.2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63" t="s">
        <v>37</v>
      </c>
      <c r="M43" s="58">
        <v>8</v>
      </c>
      <c r="N43" s="58">
        <v>1</v>
      </c>
      <c r="O43" s="59"/>
      <c r="P43" s="60"/>
      <c r="Q43" s="56">
        <f>Q44+Q45</f>
        <v>32437514.02</v>
      </c>
      <c r="R43" s="56"/>
      <c r="S43" s="56">
        <f>S44+S45</f>
        <v>25477297.609999999</v>
      </c>
      <c r="T43" s="56"/>
      <c r="U43" s="57">
        <f t="shared" si="0"/>
        <v>0.78542694715419503</v>
      </c>
      <c r="V43" s="56"/>
      <c r="W43" s="94">
        <f>W44+W45</f>
        <v>36507808.740000002</v>
      </c>
      <c r="X43" s="94"/>
      <c r="Y43" s="94">
        <f>Y44+Y45</f>
        <v>25721720.18</v>
      </c>
      <c r="Z43" s="56"/>
      <c r="AA43" s="57">
        <f t="shared" si="1"/>
        <v>0.70455393154883716</v>
      </c>
      <c r="AB43" s="64">
        <f t="shared" si="2"/>
        <v>1.0095937400324617</v>
      </c>
    </row>
    <row r="44" spans="1:28" ht="57" customHeight="1" x14ac:dyDescent="0.2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55" t="s">
        <v>60</v>
      </c>
      <c r="M44" s="52">
        <v>8</v>
      </c>
      <c r="N44" s="52">
        <v>1</v>
      </c>
      <c r="O44" s="53"/>
      <c r="P44" s="54"/>
      <c r="Q44" s="51">
        <v>9453400</v>
      </c>
      <c r="R44" s="51"/>
      <c r="S44" s="51">
        <v>6864078.4699999997</v>
      </c>
      <c r="T44" s="51"/>
      <c r="U44" s="49">
        <f t="shared" si="0"/>
        <v>0.72609626906721392</v>
      </c>
      <c r="V44" s="51"/>
      <c r="W44" s="51">
        <v>11171128.74</v>
      </c>
      <c r="X44" s="51"/>
      <c r="Y44" s="51">
        <v>7905473.8899999997</v>
      </c>
      <c r="Z44" s="51"/>
      <c r="AA44" s="49">
        <f t="shared" si="1"/>
        <v>0.70767010872349856</v>
      </c>
      <c r="AB44" s="50">
        <f t="shared" si="2"/>
        <v>1.1517167125276178</v>
      </c>
    </row>
    <row r="45" spans="1:28" ht="59.25" customHeight="1" x14ac:dyDescent="0.2">
      <c r="A45" s="10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55" t="s">
        <v>61</v>
      </c>
      <c r="M45" s="52">
        <v>8</v>
      </c>
      <c r="N45" s="52">
        <v>1</v>
      </c>
      <c r="O45" s="53"/>
      <c r="P45" s="54"/>
      <c r="Q45" s="51">
        <v>22984114.02</v>
      </c>
      <c r="R45" s="51"/>
      <c r="S45" s="51">
        <v>18613219.140000001</v>
      </c>
      <c r="T45" s="51"/>
      <c r="U45" s="49">
        <f t="shared" si="0"/>
        <v>0.80982974256929829</v>
      </c>
      <c r="V45" s="51"/>
      <c r="W45" s="51">
        <v>25336680</v>
      </c>
      <c r="X45" s="51"/>
      <c r="Y45" s="51">
        <v>17816246.289999999</v>
      </c>
      <c r="Z45" s="51"/>
      <c r="AA45" s="49">
        <f t="shared" si="1"/>
        <v>0.70317998609131105</v>
      </c>
      <c r="AB45" s="50">
        <f t="shared" si="2"/>
        <v>0.95718242803646481</v>
      </c>
    </row>
    <row r="46" spans="1:28" ht="24" x14ac:dyDescent="0.2">
      <c r="A46" s="10"/>
      <c r="B46" s="90"/>
      <c r="C46" s="91"/>
      <c r="D46" s="91"/>
      <c r="E46" s="91"/>
      <c r="F46" s="91"/>
      <c r="G46" s="91"/>
      <c r="H46" s="91"/>
      <c r="I46" s="91"/>
      <c r="J46" s="91"/>
      <c r="K46" s="91"/>
      <c r="L46" s="63" t="s">
        <v>50</v>
      </c>
      <c r="M46" s="58">
        <v>8</v>
      </c>
      <c r="N46" s="58">
        <v>4</v>
      </c>
      <c r="O46" s="59"/>
      <c r="P46" s="60"/>
      <c r="Q46" s="86">
        <f>Q47</f>
        <v>0</v>
      </c>
      <c r="R46" s="56"/>
      <c r="S46" s="86">
        <f>S47</f>
        <v>0</v>
      </c>
      <c r="T46" s="56"/>
      <c r="U46" s="57">
        <f t="shared" si="0"/>
        <v>0</v>
      </c>
      <c r="V46" s="56"/>
      <c r="W46" s="94">
        <f>W47</f>
        <v>1294663</v>
      </c>
      <c r="X46" s="94"/>
      <c r="Y46" s="94">
        <f>Y47</f>
        <v>974826.07</v>
      </c>
      <c r="Z46" s="56"/>
      <c r="AA46" s="57">
        <f t="shared" ref="AA46" si="17">IFERROR(Y46/W46,0)</f>
        <v>0.75295738736644202</v>
      </c>
      <c r="AB46" s="64">
        <f t="shared" ref="AB46" si="18">IFERROR(Y46/S46,0)</f>
        <v>0</v>
      </c>
    </row>
    <row r="47" spans="1:28" ht="72" x14ac:dyDescent="0.2">
      <c r="A47" s="10"/>
      <c r="B47" s="90"/>
      <c r="C47" s="91"/>
      <c r="D47" s="91"/>
      <c r="E47" s="91"/>
      <c r="F47" s="91"/>
      <c r="G47" s="91"/>
      <c r="H47" s="91"/>
      <c r="I47" s="91"/>
      <c r="J47" s="91"/>
      <c r="K47" s="91"/>
      <c r="L47" s="55" t="s">
        <v>51</v>
      </c>
      <c r="M47" s="52">
        <v>8</v>
      </c>
      <c r="N47" s="52">
        <v>4</v>
      </c>
      <c r="O47" s="53"/>
      <c r="P47" s="54"/>
      <c r="Q47" s="51"/>
      <c r="R47" s="51"/>
      <c r="S47" s="51"/>
      <c r="T47" s="51"/>
      <c r="U47" s="49">
        <f t="shared" ref="U47" si="19">IFERROR(S47/Q47,0)</f>
        <v>0</v>
      </c>
      <c r="V47" s="51"/>
      <c r="W47" s="51">
        <v>1294663</v>
      </c>
      <c r="X47" s="51"/>
      <c r="Y47" s="51">
        <v>974826.07</v>
      </c>
      <c r="Z47" s="51"/>
      <c r="AA47" s="49">
        <f t="shared" ref="AA47" si="20">IFERROR(Y47/W47,0)</f>
        <v>0.75295738736644202</v>
      </c>
      <c r="AB47" s="50">
        <f t="shared" ref="AB47" si="21">IFERROR(Y47/S47,0)</f>
        <v>0</v>
      </c>
    </row>
    <row r="48" spans="1:28" ht="22.5" customHeight="1" x14ac:dyDescent="0.2">
      <c r="A48" s="10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75" t="s">
        <v>10</v>
      </c>
      <c r="M48" s="68">
        <v>10</v>
      </c>
      <c r="N48" s="68">
        <v>0</v>
      </c>
      <c r="O48" s="69">
        <v>0</v>
      </c>
      <c r="P48" s="70"/>
      <c r="Q48" s="71">
        <f>Q49</f>
        <v>191100</v>
      </c>
      <c r="R48" s="72"/>
      <c r="S48" s="84">
        <f>S49</f>
        <v>0</v>
      </c>
      <c r="T48" s="72"/>
      <c r="U48" s="73">
        <f t="shared" si="0"/>
        <v>0</v>
      </c>
      <c r="V48" s="72"/>
      <c r="W48" s="92">
        <f>W49</f>
        <v>245700</v>
      </c>
      <c r="X48" s="85"/>
      <c r="Y48" s="84">
        <f>Y49</f>
        <v>0</v>
      </c>
      <c r="Z48" s="72"/>
      <c r="AA48" s="73">
        <f t="shared" si="1"/>
        <v>0</v>
      </c>
      <c r="AB48" s="76">
        <f t="shared" si="2"/>
        <v>0</v>
      </c>
    </row>
    <row r="49" spans="1:28" ht="19.5" customHeight="1" x14ac:dyDescent="0.2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63" t="s">
        <v>9</v>
      </c>
      <c r="M49" s="58">
        <v>10</v>
      </c>
      <c r="N49" s="58">
        <v>3</v>
      </c>
      <c r="O49" s="59"/>
      <c r="P49" s="60"/>
      <c r="Q49" s="56">
        <f>Q50</f>
        <v>191100</v>
      </c>
      <c r="R49" s="56"/>
      <c r="S49" s="86">
        <f>S50</f>
        <v>0</v>
      </c>
      <c r="T49" s="56"/>
      <c r="U49" s="57">
        <f t="shared" si="0"/>
        <v>0</v>
      </c>
      <c r="V49" s="56"/>
      <c r="W49" s="94">
        <f>W50</f>
        <v>245700</v>
      </c>
      <c r="X49" s="94"/>
      <c r="Y49" s="94">
        <f>Y50</f>
        <v>0</v>
      </c>
      <c r="Z49" s="56"/>
      <c r="AA49" s="57">
        <f t="shared" si="1"/>
        <v>0</v>
      </c>
      <c r="AB49" s="64">
        <f t="shared" si="2"/>
        <v>0</v>
      </c>
    </row>
    <row r="50" spans="1:28" ht="57" customHeight="1" x14ac:dyDescent="0.2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5" t="s">
        <v>8</v>
      </c>
      <c r="M50" s="52">
        <v>10</v>
      </c>
      <c r="N50" s="52">
        <v>3</v>
      </c>
      <c r="O50" s="53"/>
      <c r="P50" s="54"/>
      <c r="Q50" s="51">
        <v>191100</v>
      </c>
      <c r="R50" s="51"/>
      <c r="S50" s="51"/>
      <c r="T50" s="51"/>
      <c r="U50" s="49">
        <f t="shared" si="0"/>
        <v>0</v>
      </c>
      <c r="V50" s="51"/>
      <c r="W50" s="51">
        <v>245700</v>
      </c>
      <c r="X50" s="51"/>
      <c r="Y50" s="51"/>
      <c r="Z50" s="51"/>
      <c r="AA50" s="49">
        <f t="shared" si="1"/>
        <v>0</v>
      </c>
      <c r="AB50" s="50">
        <f t="shared" si="2"/>
        <v>0</v>
      </c>
    </row>
    <row r="51" spans="1:28" ht="32.25" customHeight="1" x14ac:dyDescent="0.2">
      <c r="A51" s="10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75" t="s">
        <v>38</v>
      </c>
      <c r="M51" s="68">
        <v>11</v>
      </c>
      <c r="N51" s="68"/>
      <c r="O51" s="69"/>
      <c r="P51" s="74"/>
      <c r="Q51" s="71">
        <f>Q52</f>
        <v>4211595.9000000004</v>
      </c>
      <c r="R51" s="71"/>
      <c r="S51" s="71">
        <f>S52</f>
        <v>2643697.73</v>
      </c>
      <c r="T51" s="71"/>
      <c r="U51" s="73">
        <f t="shared" si="0"/>
        <v>0.62771875383390885</v>
      </c>
      <c r="V51" s="71"/>
      <c r="W51" s="92">
        <f>W52</f>
        <v>5349473.92</v>
      </c>
      <c r="X51" s="92"/>
      <c r="Y51" s="92">
        <f>Y52</f>
        <v>3861807.3</v>
      </c>
      <c r="Z51" s="71"/>
      <c r="AA51" s="73">
        <f t="shared" si="1"/>
        <v>0.72190412697628403</v>
      </c>
      <c r="AB51" s="76">
        <f t="shared" si="2"/>
        <v>1.4607597745298968</v>
      </c>
    </row>
    <row r="52" spans="1:28" ht="16.5" customHeight="1" x14ac:dyDescent="0.2">
      <c r="A52" s="10"/>
      <c r="B52" s="111">
        <v>7</v>
      </c>
      <c r="C52" s="112"/>
      <c r="D52" s="112"/>
      <c r="E52" s="112"/>
      <c r="F52" s="112"/>
      <c r="G52" s="112"/>
      <c r="H52" s="112"/>
      <c r="I52" s="112"/>
      <c r="J52" s="112"/>
      <c r="K52" s="112"/>
      <c r="L52" s="63" t="s">
        <v>39</v>
      </c>
      <c r="M52" s="58">
        <v>11</v>
      </c>
      <c r="N52" s="58">
        <v>1</v>
      </c>
      <c r="O52" s="59"/>
      <c r="P52" s="60"/>
      <c r="Q52" s="56">
        <f>Q53+Q54+Q55</f>
        <v>4211595.9000000004</v>
      </c>
      <c r="R52" s="56"/>
      <c r="S52" s="56">
        <f>S53+S54+S55</f>
        <v>2643697.73</v>
      </c>
      <c r="T52" s="56"/>
      <c r="U52" s="57">
        <f t="shared" si="0"/>
        <v>0.62771875383390885</v>
      </c>
      <c r="V52" s="56"/>
      <c r="W52" s="56">
        <f>W53+W54+W55</f>
        <v>5349473.92</v>
      </c>
      <c r="X52" s="86"/>
      <c r="Y52" s="56">
        <f>Y53+Y54+Y55</f>
        <v>3861807.3</v>
      </c>
      <c r="Z52" s="56"/>
      <c r="AA52" s="57">
        <f t="shared" si="1"/>
        <v>0.72190412697628403</v>
      </c>
      <c r="AB52" s="97">
        <f t="shared" si="2"/>
        <v>1.4607597745298968</v>
      </c>
    </row>
    <row r="53" spans="1:28" ht="48" x14ac:dyDescent="0.2">
      <c r="A53" s="10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55" t="s">
        <v>62</v>
      </c>
      <c r="M53" s="52">
        <v>11</v>
      </c>
      <c r="N53" s="52">
        <v>1</v>
      </c>
      <c r="O53" s="53"/>
      <c r="P53" s="54"/>
      <c r="Q53" s="51">
        <v>4211595.9000000004</v>
      </c>
      <c r="R53" s="51"/>
      <c r="S53" s="51">
        <v>2643697.73</v>
      </c>
      <c r="T53" s="51"/>
      <c r="U53" s="49">
        <f t="shared" ref="U53" si="22">IFERROR(S53/Q53,0)</f>
        <v>0.62771875383390885</v>
      </c>
      <c r="V53" s="51"/>
      <c r="W53" s="51">
        <v>5110973.92</v>
      </c>
      <c r="X53" s="51"/>
      <c r="Y53" s="51">
        <v>3649807.3</v>
      </c>
      <c r="Z53" s="51"/>
      <c r="AA53" s="49">
        <f t="shared" ref="AA53" si="23">IFERROR(Y53/W53,0)</f>
        <v>0.71411190061404184</v>
      </c>
      <c r="AB53" s="50">
        <f t="shared" ref="AB53" si="24">IFERROR(Y53/S53,0)</f>
        <v>1.3805690637711445</v>
      </c>
    </row>
    <row r="54" spans="1:28" ht="36" x14ac:dyDescent="0.2">
      <c r="A54" s="10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55" t="s">
        <v>52</v>
      </c>
      <c r="M54" s="52">
        <v>11</v>
      </c>
      <c r="N54" s="52">
        <v>1</v>
      </c>
      <c r="O54" s="53"/>
      <c r="P54" s="54"/>
      <c r="Q54" s="51"/>
      <c r="R54" s="51"/>
      <c r="S54" s="51"/>
      <c r="T54" s="51"/>
      <c r="U54" s="49">
        <f t="shared" ref="U54" si="25">IFERROR(S54/Q54,0)</f>
        <v>0</v>
      </c>
      <c r="V54" s="51"/>
      <c r="W54" s="51">
        <v>191490</v>
      </c>
      <c r="X54" s="51"/>
      <c r="Y54" s="51">
        <v>191490</v>
      </c>
      <c r="Z54" s="51"/>
      <c r="AA54" s="49">
        <f t="shared" ref="AA54" si="26">IFERROR(Y54/W54,0)</f>
        <v>1</v>
      </c>
      <c r="AB54" s="50">
        <f t="shared" ref="AB54" si="27">IFERROR(Y54/S54,0)</f>
        <v>0</v>
      </c>
    </row>
    <row r="55" spans="1:28" ht="24" x14ac:dyDescent="0.2">
      <c r="A55" s="10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55" t="s">
        <v>53</v>
      </c>
      <c r="M55" s="52">
        <v>11</v>
      </c>
      <c r="N55" s="52">
        <v>1</v>
      </c>
      <c r="O55" s="53"/>
      <c r="P55" s="54"/>
      <c r="Q55" s="51"/>
      <c r="R55" s="51"/>
      <c r="S55" s="51"/>
      <c r="T55" s="51"/>
      <c r="U55" s="49">
        <f t="shared" ref="U55" si="28">IFERROR(S55/Q55,0)</f>
        <v>0</v>
      </c>
      <c r="V55" s="51"/>
      <c r="W55" s="51">
        <v>47010</v>
      </c>
      <c r="X55" s="51"/>
      <c r="Y55" s="51">
        <v>20510</v>
      </c>
      <c r="Z55" s="51"/>
      <c r="AA55" s="49">
        <f t="shared" ref="AA55" si="29">IFERROR(Y55/W55,0)</f>
        <v>0.43629015103169538</v>
      </c>
      <c r="AB55" s="50">
        <f t="shared" ref="AB55" si="30">IFERROR(Y55/S55,0)</f>
        <v>0</v>
      </c>
    </row>
    <row r="56" spans="1:28" ht="24" customHeight="1" thickBot="1" x14ac:dyDescent="0.25">
      <c r="A56" s="10"/>
      <c r="B56" s="109">
        <v>10</v>
      </c>
      <c r="C56" s="110"/>
      <c r="D56" s="110"/>
      <c r="E56" s="110"/>
      <c r="F56" s="110"/>
      <c r="G56" s="110"/>
      <c r="H56" s="110"/>
      <c r="I56" s="110"/>
      <c r="J56" s="110"/>
      <c r="K56" s="110"/>
      <c r="L56" s="99" t="s">
        <v>6</v>
      </c>
      <c r="M56" s="100"/>
      <c r="N56" s="100"/>
      <c r="O56" s="100"/>
      <c r="P56" s="77"/>
      <c r="Q56" s="78">
        <f>Q11+Q19+Q25+Q28+Q42+Q48+Q51</f>
        <v>258837878.07000002</v>
      </c>
      <c r="R56" s="77"/>
      <c r="S56" s="78">
        <f>S11+S19+S25+S28+S42+S48+S51</f>
        <v>175991189.98999998</v>
      </c>
      <c r="T56" s="79"/>
      <c r="U56" s="67">
        <f t="shared" si="0"/>
        <v>0.67992826746325352</v>
      </c>
      <c r="V56" s="79"/>
      <c r="W56" s="98">
        <f>W11+W19+W25+W28+W42+W48+W51</f>
        <v>311564786.91000003</v>
      </c>
      <c r="X56" s="98"/>
      <c r="Y56" s="98">
        <f>Y11+Y19+Y25+Y28+Y42+Y48+Y51</f>
        <v>215053469.33000004</v>
      </c>
      <c r="Z56" s="79"/>
      <c r="AA56" s="67">
        <f t="shared" si="1"/>
        <v>0.69023676090880359</v>
      </c>
      <c r="AB56" s="96">
        <f t="shared" si="2"/>
        <v>1.2219558793949834</v>
      </c>
    </row>
    <row r="57" spans="1:28" ht="12.75" customHeight="1" x14ac:dyDescent="0.2">
      <c r="A57" s="17"/>
      <c r="B57" s="108">
        <v>3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9"/>
      <c r="M57" s="19"/>
      <c r="N57" s="19"/>
      <c r="O57" s="19"/>
      <c r="P57" s="18"/>
      <c r="Q57" s="20"/>
      <c r="R57" s="21"/>
      <c r="S57" s="22"/>
      <c r="T57" s="22"/>
      <c r="U57" s="23"/>
      <c r="V57" s="22"/>
      <c r="W57" s="22"/>
      <c r="X57" s="22"/>
      <c r="Y57" s="22"/>
      <c r="Z57" s="22"/>
      <c r="AA57" s="23"/>
      <c r="AB57" s="24"/>
    </row>
    <row r="58" spans="1:28" ht="38.25" customHeight="1" x14ac:dyDescent="0.2">
      <c r="B58" s="108" t="s">
        <v>7</v>
      </c>
      <c r="C58" s="108"/>
      <c r="D58" s="108"/>
      <c r="E58" s="108"/>
      <c r="F58" s="108"/>
      <c r="G58" s="108"/>
      <c r="H58" s="108"/>
      <c r="I58" s="108"/>
      <c r="J58" s="108"/>
      <c r="K58" s="108"/>
      <c r="L58" s="3" t="s">
        <v>4</v>
      </c>
      <c r="M58" s="3"/>
      <c r="N58" s="3"/>
      <c r="O58" s="3"/>
      <c r="P58" s="3"/>
      <c r="Q58" s="3"/>
      <c r="R58" s="2"/>
      <c r="S58" s="3"/>
      <c r="T58" s="2"/>
      <c r="U58" s="7" t="s">
        <v>3</v>
      </c>
      <c r="V58" s="7" t="s">
        <v>3</v>
      </c>
      <c r="W58" s="3"/>
      <c r="X58" s="2"/>
      <c r="Y58" s="3"/>
      <c r="Z58" s="3"/>
      <c r="AA58" s="2"/>
      <c r="AB58" s="2"/>
    </row>
    <row r="59" spans="1:28" ht="12.75" customHeight="1" x14ac:dyDescent="0.2">
      <c r="A59" s="17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80"/>
      <c r="M59" s="3"/>
      <c r="N59" s="3"/>
      <c r="O59" s="3"/>
      <c r="P59" s="6"/>
      <c r="Q59" s="6"/>
      <c r="R59" s="5" t="s">
        <v>2</v>
      </c>
      <c r="S59" s="3"/>
      <c r="T59" s="2"/>
      <c r="U59" s="5" t="s">
        <v>1</v>
      </c>
      <c r="V59" s="4" t="s">
        <v>1</v>
      </c>
      <c r="W59" s="3"/>
      <c r="X59" s="2"/>
      <c r="Y59" s="3"/>
      <c r="Z59" s="3"/>
      <c r="AA59" s="2"/>
      <c r="AB59" s="2"/>
    </row>
    <row r="60" spans="1:28" ht="12.75" customHeight="1" x14ac:dyDescent="0.2">
      <c r="A60" s="17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2"/>
      <c r="AB60" s="2"/>
    </row>
    <row r="61" spans="1:28" ht="12.75" customHeight="1" x14ac:dyDescent="0.2">
      <c r="B61" s="3"/>
      <c r="C61" s="3"/>
      <c r="D61" s="3"/>
      <c r="E61" s="3"/>
      <c r="F61" s="3"/>
      <c r="G61" s="3"/>
      <c r="H61" s="3"/>
      <c r="I61" s="3"/>
      <c r="J61" s="3"/>
      <c r="K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28" ht="12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28" ht="12.75" customHeight="1" x14ac:dyDescent="0.2">
      <c r="A64" s="2" t="s">
        <v>0</v>
      </c>
      <c r="B64" s="2"/>
      <c r="C64" s="2"/>
      <c r="D64" s="2"/>
      <c r="E64" s="2"/>
      <c r="F64" s="2"/>
      <c r="G64" s="2"/>
      <c r="H64" s="2"/>
      <c r="I64" s="2"/>
      <c r="J64" s="2"/>
      <c r="K64" s="2"/>
      <c r="W64" s="87"/>
    </row>
  </sheetData>
  <mergeCells count="29">
    <mergeCell ref="B19:K19"/>
    <mergeCell ref="B15:K15"/>
    <mergeCell ref="B12:K12"/>
    <mergeCell ref="B11:K11"/>
    <mergeCell ref="B31:K31"/>
    <mergeCell ref="B28:K28"/>
    <mergeCell ref="B24:K24"/>
    <mergeCell ref="B23:K23"/>
    <mergeCell ref="B58:K58"/>
    <mergeCell ref="B57:K57"/>
    <mergeCell ref="B56:K56"/>
    <mergeCell ref="B52:K52"/>
    <mergeCell ref="B34:K34"/>
    <mergeCell ref="L56:O56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95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2018-10-02T05:08:44Z</cp:lastPrinted>
  <dcterms:created xsi:type="dcterms:W3CDTF">2016-09-30T09:36:25Z</dcterms:created>
  <dcterms:modified xsi:type="dcterms:W3CDTF">2018-10-02T05:08:45Z</dcterms:modified>
</cp:coreProperties>
</file>