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24519"/>
</workbook>
</file>

<file path=xl/calcChain.xml><?xml version="1.0" encoding="utf-8"?>
<calcChain xmlns="http://schemas.openxmlformats.org/spreadsheetml/2006/main">
  <c r="X17" i="2"/>
  <c r="Y17"/>
  <c r="W17"/>
  <c r="R17"/>
  <c r="S17"/>
  <c r="Q17"/>
  <c r="AB19"/>
  <c r="AA19"/>
  <c r="U19"/>
  <c r="U40"/>
  <c r="R21" l="1"/>
  <c r="S21"/>
  <c r="R12"/>
  <c r="S12"/>
  <c r="Q21"/>
  <c r="Q12"/>
  <c r="Y53" l="1"/>
  <c r="W53"/>
  <c r="S53"/>
  <c r="Q53"/>
  <c r="AB54"/>
  <c r="AA54"/>
  <c r="U54"/>
  <c r="AB55"/>
  <c r="AA55"/>
  <c r="U55"/>
  <c r="AB56"/>
  <c r="AA56"/>
  <c r="U56"/>
  <c r="S47"/>
  <c r="Q47"/>
  <c r="Y47"/>
  <c r="W47"/>
  <c r="AB48"/>
  <c r="AA48"/>
  <c r="U48"/>
  <c r="Y40"/>
  <c r="AA40" s="1"/>
  <c r="W40"/>
  <c r="S40"/>
  <c r="Q40"/>
  <c r="AB42"/>
  <c r="AA42"/>
  <c r="U42"/>
  <c r="AB41"/>
  <c r="AA41"/>
  <c r="U41"/>
  <c r="W16"/>
  <c r="AB17"/>
  <c r="Q16"/>
  <c r="U18"/>
  <c r="AB18"/>
  <c r="AA18"/>
  <c r="AA17" l="1"/>
  <c r="AB47"/>
  <c r="AA47"/>
  <c r="U47"/>
  <c r="AB40"/>
  <c r="S16"/>
  <c r="Y16"/>
  <c r="AA16" s="1"/>
  <c r="U16"/>
  <c r="U17"/>
  <c r="Y21"/>
  <c r="W21"/>
  <c r="AB22"/>
  <c r="AA22"/>
  <c r="U22"/>
  <c r="Y12"/>
  <c r="W12"/>
  <c r="AB14"/>
  <c r="AA14"/>
  <c r="U14"/>
  <c r="AB13"/>
  <c r="AA13"/>
  <c r="U13"/>
  <c r="AB16" l="1"/>
  <c r="U51"/>
  <c r="U46"/>
  <c r="U45"/>
  <c r="U39"/>
  <c r="U37"/>
  <c r="U36"/>
  <c r="U35"/>
  <c r="U33"/>
  <c r="U31"/>
  <c r="U28"/>
  <c r="U25"/>
  <c r="U23"/>
  <c r="U15"/>
  <c r="AB28"/>
  <c r="AA28"/>
  <c r="AB51"/>
  <c r="AA51"/>
  <c r="AB46"/>
  <c r="AA46"/>
  <c r="AB45"/>
  <c r="AA45"/>
  <c r="AB39"/>
  <c r="AA39"/>
  <c r="AB37"/>
  <c r="AA37"/>
  <c r="AB36"/>
  <c r="AA36"/>
  <c r="AB35"/>
  <c r="AA35"/>
  <c r="AB33"/>
  <c r="AA33"/>
  <c r="AB31"/>
  <c r="AA31"/>
  <c r="AB25"/>
  <c r="AA25"/>
  <c r="AB23"/>
  <c r="AA23"/>
  <c r="AB15"/>
  <c r="AA15"/>
  <c r="W52" l="1"/>
  <c r="Q52"/>
  <c r="Y44"/>
  <c r="Y43" s="1"/>
  <c r="W44"/>
  <c r="W43" s="1"/>
  <c r="S44"/>
  <c r="S43" s="1"/>
  <c r="Q44"/>
  <c r="Q43" s="1"/>
  <c r="Y38"/>
  <c r="W38"/>
  <c r="S38"/>
  <c r="Q38"/>
  <c r="Y34"/>
  <c r="W34"/>
  <c r="S34"/>
  <c r="Q34"/>
  <c r="Q30"/>
  <c r="S30"/>
  <c r="Q32"/>
  <c r="S32"/>
  <c r="Y32"/>
  <c r="W32"/>
  <c r="Y30"/>
  <c r="Y29" s="1"/>
  <c r="W30"/>
  <c r="Y27"/>
  <c r="W27"/>
  <c r="W26" s="1"/>
  <c r="S27"/>
  <c r="Q27"/>
  <c r="Q26" s="1"/>
  <c r="W29" l="1"/>
  <c r="S29"/>
  <c r="Q29"/>
  <c r="U34"/>
  <c r="U32"/>
  <c r="U30"/>
  <c r="S26"/>
  <c r="U26" s="1"/>
  <c r="U27"/>
  <c r="Y26"/>
  <c r="AB27"/>
  <c r="AA27"/>
  <c r="AB30"/>
  <c r="AA30"/>
  <c r="AB32"/>
  <c r="AA32"/>
  <c r="AB34"/>
  <c r="AA34"/>
  <c r="U38"/>
  <c r="AB38"/>
  <c r="AA38"/>
  <c r="U44"/>
  <c r="AB44"/>
  <c r="AA44"/>
  <c r="U53"/>
  <c r="AB53"/>
  <c r="AA53"/>
  <c r="U43"/>
  <c r="S52"/>
  <c r="U52" s="1"/>
  <c r="Y52"/>
  <c r="U21" l="1"/>
  <c r="AA26"/>
  <c r="AB26"/>
  <c r="U29"/>
  <c r="AB21"/>
  <c r="AA21"/>
  <c r="AA52"/>
  <c r="AB52"/>
  <c r="AB43"/>
  <c r="AA43"/>
  <c r="AA29"/>
  <c r="AB29"/>
  <c r="Y24"/>
  <c r="W24"/>
  <c r="W20" s="1"/>
  <c r="AA24" l="1"/>
  <c r="Y20"/>
  <c r="Q11"/>
  <c r="W11"/>
  <c r="Q24"/>
  <c r="Q20" s="1"/>
  <c r="S24"/>
  <c r="Q50"/>
  <c r="Q49" s="1"/>
  <c r="S50"/>
  <c r="W50"/>
  <c r="W49" s="1"/>
  <c r="Y50"/>
  <c r="AB50" l="1"/>
  <c r="AA50"/>
  <c r="S49"/>
  <c r="U49" s="1"/>
  <c r="U50"/>
  <c r="S20"/>
  <c r="U20" s="1"/>
  <c r="U24"/>
  <c r="AB12"/>
  <c r="AA12"/>
  <c r="S11"/>
  <c r="U11" s="1"/>
  <c r="U12"/>
  <c r="AB20"/>
  <c r="AB24"/>
  <c r="AA20"/>
  <c r="W57"/>
  <c r="Q57"/>
  <c r="Y11"/>
  <c r="Y49"/>
  <c r="AA11" l="1"/>
  <c r="AB11"/>
  <c r="AA49"/>
  <c r="AB49"/>
  <c r="S57"/>
  <c r="U57" s="1"/>
  <c r="Y57"/>
  <c r="AB57" l="1"/>
  <c r="AA57"/>
</calcChain>
</file>

<file path=xl/sharedStrings.xml><?xml version="1.0" encoding="utf-8"?>
<sst xmlns="http://schemas.openxmlformats.org/spreadsheetml/2006/main" count="75" uniqueCount="71">
  <si>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</si>
  <si>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</si>
  <si>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</si>
  <si>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</si>
  <si>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</si>
  <si>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</si>
  <si>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</si>
  <si>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</si>
  <si>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</si>
  <si>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</si>
  <si>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</si>
  <si>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</si>
  <si>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</si>
  <si>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</si>
  <si>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</si>
  <si>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</si>
  <si>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</si>
  <si>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</si>
  <si>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</si>
  <si>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</si>
  <si>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</si>
  <si>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</si>
  <si>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</si>
  <si>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</si>
  <si>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</si>
  <si>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</si>
  <si>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</si>
  <si>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</si>
  <si>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</si>
  <si>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Капитальный ремонт, ремонт и содержание автомобильных дорог общего пользования местного значения за счет средств местного бюджета (или за счет средств муниципального дорожного фонда)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</si>
  <si>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</si>
  <si>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</si>
  <si>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</si>
  <si>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</si>
  <si>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</si>
  <si>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</si>
  <si>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</si>
  <si>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</si>
  <si>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</si>
  <si>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</si>
  <si>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Муниципальная программа «Обеспечение и содержание  муниципального учреждения «Административно-хозяйственное обслуживание» на 2018-2020 г.г.»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</si>
  <si>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2018-2020 г.г.»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</si>
  <si>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2018 -2020 годы»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</si>
  <si>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</si>
  <si>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</si>
  <si>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2018-2020 г.г.</t>
  </si>
  <si>
    <t>Муниципальная программа « Обеспечение деятельности муниципального казенного учреждения «Централизованная бухгалтерия отдела образования администрации Лысогорского муниципального района Саратовской области» на 2018-2020 г.г.»</t>
  </si>
  <si>
    <t>Другие вопросы в области образования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</si>
  <si>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2018-2020 годы»</t>
  </si>
  <si>
    <t>Другие вопросы в области культуры, кинематографии</t>
  </si>
  <si>
    <t>Муниципальная программа «Обеспечение деятельности муниципального казенного учреждения «Централизованная бухгалтерия отдела культуры и кино администрации Лысогорского муниципального района Саратовской области» на 2018-2020 г.г.»</t>
  </si>
  <si>
    <t>Муниципальная программа "Развитие внутреннего и въездного туризма в Лысогорском районе на 2018-2020 годы"</t>
  </si>
  <si>
    <t>Муниципальная программа "Молодежь Лысогорского района на 2018-2020 годы"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</si>
  <si>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2018-2020 гг».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</si>
  <si>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 гг».  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</si>
  <si>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гг».  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</si>
  <si>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2018-2020 гг.».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</si>
  <si>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2018-2020 г.г.» 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</si>
  <si>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2018-2020 г.г.»</t>
  </si>
  <si>
    <t>Подпрограмма «Библиотеки» муниципальной программы  Лысогоркого района Саратовской области «Культура Лысогорского района 2018-2020 г.г.»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</si>
  <si>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2018-2020 г.г.»   </t>
  </si>
  <si>
    <t>Муниципальная программа Лысогорского района Саратовской области «Развитие физической культуры, спорта, туризма на 2018- 2020  годы»</t>
  </si>
  <si>
    <t>% исполнения к исполнению 2018 года</t>
  </si>
  <si>
    <t>% исполнения на 1 июля 2018 года</t>
  </si>
  <si>
    <t>Муниципальная программа "Профилактика терроризма на территории Лысогорского муниципального района Саратовской области на 2018-2020 годы"</t>
  </si>
  <si>
    <t>Сведения по исполнению муниципальных  программ по Лысогорскому району на 1 октября 2019 года</t>
  </si>
  <si>
    <t>Утвержденные бюджетные назначения на 1 октября 2018 года</t>
  </si>
  <si>
    <t>Кассовое исполнение на 1октября  2018 года</t>
  </si>
  <si>
    <t>Утвержденные бюджетные назначения на 1 октября 2019 года</t>
  </si>
  <si>
    <t>Кассовое исполнение на 1 октября 2019 года</t>
  </si>
  <si>
    <t>Муниципальная программа «По предупреждению и ликвидации чрезвычайных ситуаций на территории Лысогорского муниципального района на 2019-2021 годы»</t>
  </si>
</sst>
</file>

<file path=xl/styles.xml><?xml version="1.0" encoding="utf-8"?>
<styleSheet xmlns="http://schemas.openxmlformats.org/spreadsheetml/2006/main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5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168" fontId="12" fillId="3" borderId="5" xfId="1" applyNumberFormat="1" applyFont="1" applyFill="1" applyBorder="1" applyAlignment="1" applyProtection="1">
      <protection hidden="1"/>
    </xf>
    <xf numFmtId="167" fontId="12" fillId="3" borderId="5" xfId="1" applyNumberFormat="1" applyFont="1" applyFill="1" applyBorder="1" applyAlignment="1" applyProtection="1">
      <protection hidden="1"/>
    </xf>
    <xf numFmtId="0" fontId="12" fillId="3" borderId="5" xfId="1" applyNumberFormat="1" applyFont="1" applyFill="1" applyBorder="1" applyAlignment="1" applyProtection="1">
      <protection hidden="1"/>
    </xf>
    <xf numFmtId="165" fontId="12" fillId="3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5"/>
  <sheetViews>
    <sheetView showGridLines="0" showZeros="0" tabSelected="1" zoomScale="89" zoomScaleNormal="89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L5" sqref="L5:AB5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5.42578125" style="1" customWidth="1"/>
    <col min="24" max="24" width="0" style="1" hidden="1" customWidth="1"/>
    <col min="25" max="25" width="14.2851562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07" t="s">
        <v>65</v>
      </c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spans="1:28" ht="12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08" t="s">
        <v>27</v>
      </c>
      <c r="M8" s="103" t="s">
        <v>26</v>
      </c>
      <c r="N8" s="103" t="s">
        <v>25</v>
      </c>
      <c r="O8" s="103"/>
      <c r="P8" s="43" t="s">
        <v>24</v>
      </c>
      <c r="Q8" s="103" t="s">
        <v>66</v>
      </c>
      <c r="R8" s="43"/>
      <c r="S8" s="103" t="s">
        <v>67</v>
      </c>
      <c r="T8" s="103" t="s">
        <v>23</v>
      </c>
      <c r="U8" s="103" t="s">
        <v>63</v>
      </c>
      <c r="V8" s="103" t="s">
        <v>22</v>
      </c>
      <c r="W8" s="103" t="s">
        <v>68</v>
      </c>
      <c r="X8" s="43"/>
      <c r="Y8" s="103" t="s">
        <v>69</v>
      </c>
      <c r="Z8" s="103" t="s">
        <v>23</v>
      </c>
      <c r="AA8" s="103" t="s">
        <v>28</v>
      </c>
      <c r="AB8" s="105" t="s">
        <v>62</v>
      </c>
    </row>
    <row r="9" spans="1:28" ht="47.25" customHeight="1" thickBo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09"/>
      <c r="M9" s="104"/>
      <c r="N9" s="104"/>
      <c r="O9" s="104"/>
      <c r="P9" s="44"/>
      <c r="Q9" s="104"/>
      <c r="R9" s="44"/>
      <c r="S9" s="104"/>
      <c r="T9" s="104"/>
      <c r="U9" s="104"/>
      <c r="V9" s="104"/>
      <c r="W9" s="104"/>
      <c r="X9" s="44"/>
      <c r="Y9" s="104"/>
      <c r="Z9" s="104"/>
      <c r="AA9" s="104"/>
      <c r="AB9" s="106"/>
    </row>
    <row r="10" spans="1:28" ht="11.25" customHeight="1" thickBo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7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9"/>
    </row>
    <row r="11" spans="1:28" ht="21" customHeight="1">
      <c r="A11" s="10"/>
      <c r="B11" s="117">
        <v>1</v>
      </c>
      <c r="C11" s="118"/>
      <c r="D11" s="118"/>
      <c r="E11" s="118"/>
      <c r="F11" s="118"/>
      <c r="G11" s="118"/>
      <c r="H11" s="118"/>
      <c r="I11" s="118"/>
      <c r="J11" s="118"/>
      <c r="K11" s="118"/>
      <c r="L11" s="71" t="s">
        <v>21</v>
      </c>
      <c r="M11" s="64">
        <v>1</v>
      </c>
      <c r="N11" s="64">
        <v>0</v>
      </c>
      <c r="O11" s="65">
        <v>0</v>
      </c>
      <c r="P11" s="66"/>
      <c r="Q11" s="88">
        <f>Q12</f>
        <v>12319580.24</v>
      </c>
      <c r="R11" s="89"/>
      <c r="S11" s="88">
        <f>S12</f>
        <v>9125366.4400000013</v>
      </c>
      <c r="T11" s="89"/>
      <c r="U11" s="69">
        <f t="shared" ref="U11:U57" si="0">IFERROR(S11/Q11,0)</f>
        <v>0.74072056532991104</v>
      </c>
      <c r="V11" s="81"/>
      <c r="W11" s="88">
        <f>W12</f>
        <v>12952612.199999999</v>
      </c>
      <c r="X11" s="89"/>
      <c r="Y11" s="88">
        <f>Y12</f>
        <v>9753516.4700000007</v>
      </c>
      <c r="Z11" s="68"/>
      <c r="AA11" s="69">
        <f t="shared" ref="AA11:AA57" si="1">IFERROR(Y11/W11,0)</f>
        <v>0.75301540101694708</v>
      </c>
      <c r="AB11" s="72">
        <f t="shared" ref="AB11:AB57" si="2">IFERROR(Y11/S11,0)</f>
        <v>1.0688355951654254</v>
      </c>
    </row>
    <row r="12" spans="1:28" ht="21.75" customHeight="1">
      <c r="A12" s="10"/>
      <c r="B12" s="113">
        <v>13</v>
      </c>
      <c r="C12" s="114"/>
      <c r="D12" s="114"/>
      <c r="E12" s="114"/>
      <c r="F12" s="114"/>
      <c r="G12" s="114"/>
      <c r="H12" s="114"/>
      <c r="I12" s="114"/>
      <c r="J12" s="114"/>
      <c r="K12" s="114"/>
      <c r="L12" s="59" t="s">
        <v>20</v>
      </c>
      <c r="M12" s="54">
        <v>1</v>
      </c>
      <c r="N12" s="54">
        <v>13</v>
      </c>
      <c r="O12" s="55">
        <v>0</v>
      </c>
      <c r="P12" s="56"/>
      <c r="Q12" s="90">
        <f>Q15+Q14+Q13</f>
        <v>12319580.24</v>
      </c>
      <c r="R12" s="90">
        <f t="shared" ref="R12:S12" si="3">R15+R14+R13</f>
        <v>0</v>
      </c>
      <c r="S12" s="90">
        <f t="shared" si="3"/>
        <v>9125366.4400000013</v>
      </c>
      <c r="T12" s="90"/>
      <c r="U12" s="53">
        <f t="shared" si="0"/>
        <v>0.74072056532991104</v>
      </c>
      <c r="V12" s="82"/>
      <c r="W12" s="90">
        <f>W13+W14+W15</f>
        <v>12952612.199999999</v>
      </c>
      <c r="X12" s="90"/>
      <c r="Y12" s="90">
        <f>Y13+Y14+Y15</f>
        <v>9753516.4700000007</v>
      </c>
      <c r="Z12" s="52"/>
      <c r="AA12" s="53">
        <f t="shared" si="1"/>
        <v>0.75301540101694708</v>
      </c>
      <c r="AB12" s="60">
        <f t="shared" si="2"/>
        <v>1.0688355951654254</v>
      </c>
    </row>
    <row r="13" spans="1:28" ht="53.25" customHeight="1">
      <c r="A13" s="10"/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51" t="s">
        <v>40</v>
      </c>
      <c r="M13" s="48">
        <v>1</v>
      </c>
      <c r="N13" s="48">
        <v>13</v>
      </c>
      <c r="O13" s="49"/>
      <c r="P13" s="50"/>
      <c r="Q13" s="47">
        <v>9220167.2400000002</v>
      </c>
      <c r="R13" s="47"/>
      <c r="S13" s="47">
        <v>6703816.8200000003</v>
      </c>
      <c r="T13" s="47"/>
      <c r="U13" s="45">
        <f t="shared" ref="U13:U14" si="4">IFERROR(S13/Q13,0)</f>
        <v>0.72708191136888756</v>
      </c>
      <c r="V13" s="47"/>
      <c r="W13" s="47">
        <v>10470793.199999999</v>
      </c>
      <c r="X13" s="47"/>
      <c r="Y13" s="47">
        <v>7678446.96</v>
      </c>
      <c r="Z13" s="47"/>
      <c r="AA13" s="45">
        <f t="shared" ref="AA13:AA14" si="5">IFERROR(Y13/W13,0)</f>
        <v>0.7333204670683402</v>
      </c>
      <c r="AB13" s="46">
        <f t="shared" ref="AB13:AB14" si="6">IFERROR(Y13/S13,0)</f>
        <v>1.1453843632917164</v>
      </c>
    </row>
    <row r="14" spans="1:28" ht="72">
      <c r="A14" s="10"/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51" t="s">
        <v>41</v>
      </c>
      <c r="M14" s="48">
        <v>1</v>
      </c>
      <c r="N14" s="48">
        <v>13</v>
      </c>
      <c r="O14" s="49"/>
      <c r="P14" s="50"/>
      <c r="Q14" s="47">
        <v>2999413</v>
      </c>
      <c r="R14" s="47"/>
      <c r="S14" s="47">
        <v>2387879.62</v>
      </c>
      <c r="T14" s="47"/>
      <c r="U14" s="45">
        <f t="shared" si="4"/>
        <v>0.79611564662819023</v>
      </c>
      <c r="V14" s="47"/>
      <c r="W14" s="47">
        <v>2481819</v>
      </c>
      <c r="X14" s="47"/>
      <c r="Y14" s="47">
        <v>2075069.51</v>
      </c>
      <c r="Z14" s="47"/>
      <c r="AA14" s="45">
        <f t="shared" si="5"/>
        <v>0.83610831813278885</v>
      </c>
      <c r="AB14" s="46">
        <f t="shared" si="6"/>
        <v>0.86900088790908137</v>
      </c>
    </row>
    <row r="15" spans="1:28" ht="48">
      <c r="A15" s="10"/>
      <c r="B15" s="113" t="s">
        <v>19</v>
      </c>
      <c r="C15" s="114"/>
      <c r="D15" s="114"/>
      <c r="E15" s="114"/>
      <c r="F15" s="114"/>
      <c r="G15" s="114"/>
      <c r="H15" s="114"/>
      <c r="I15" s="114"/>
      <c r="J15" s="114"/>
      <c r="K15" s="114"/>
      <c r="L15" s="51" t="s">
        <v>64</v>
      </c>
      <c r="M15" s="48">
        <v>1</v>
      </c>
      <c r="N15" s="48">
        <v>13</v>
      </c>
      <c r="O15" s="49"/>
      <c r="P15" s="50"/>
      <c r="Q15" s="47">
        <v>100000</v>
      </c>
      <c r="R15" s="47"/>
      <c r="S15" s="47">
        <v>33670</v>
      </c>
      <c r="T15" s="47"/>
      <c r="U15" s="45">
        <f t="shared" si="0"/>
        <v>0.3367</v>
      </c>
      <c r="V15" s="47"/>
      <c r="W15" s="47"/>
      <c r="X15" s="47"/>
      <c r="Y15" s="47"/>
      <c r="Z15" s="47"/>
      <c r="AA15" s="45">
        <f t="shared" si="1"/>
        <v>0</v>
      </c>
      <c r="AB15" s="46">
        <f t="shared" si="2"/>
        <v>0</v>
      </c>
    </row>
    <row r="16" spans="1:28" ht="24">
      <c r="A16" s="10"/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71" t="s">
        <v>43</v>
      </c>
      <c r="M16" s="64">
        <v>3</v>
      </c>
      <c r="N16" s="64"/>
      <c r="O16" s="65"/>
      <c r="P16" s="66"/>
      <c r="Q16" s="67">
        <f>Q17</f>
        <v>1070358.1200000001</v>
      </c>
      <c r="R16" s="68"/>
      <c r="S16" s="67">
        <f>S17</f>
        <v>858018.7</v>
      </c>
      <c r="T16" s="68"/>
      <c r="U16" s="69">
        <f t="shared" ref="U16:U19" si="7">IFERROR(S16/Q16,0)</f>
        <v>0.80161834059800463</v>
      </c>
      <c r="V16" s="68"/>
      <c r="W16" s="88">
        <f>W17</f>
        <v>1550286.9</v>
      </c>
      <c r="X16" s="89"/>
      <c r="Y16" s="88">
        <f>Y17</f>
        <v>1115853.73</v>
      </c>
      <c r="Z16" s="68"/>
      <c r="AA16" s="69">
        <f t="shared" ref="AA16:AA19" si="8">IFERROR(Y16/W16,0)</f>
        <v>0.71977240470779957</v>
      </c>
      <c r="AB16" s="72">
        <f t="shared" ref="AB16:AB19" si="9">IFERROR(Y16/S16,0)</f>
        <v>1.3005004786026226</v>
      </c>
    </row>
    <row r="17" spans="1:28" ht="48">
      <c r="A17" s="10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59" t="s">
        <v>44</v>
      </c>
      <c r="M17" s="54">
        <v>3</v>
      </c>
      <c r="N17" s="54">
        <v>9</v>
      </c>
      <c r="O17" s="55"/>
      <c r="P17" s="57"/>
      <c r="Q17" s="52">
        <f>Q18+Q19</f>
        <v>1070358.1200000001</v>
      </c>
      <c r="R17" s="52">
        <f t="shared" ref="R17:S17" si="10">R18+R19</f>
        <v>0</v>
      </c>
      <c r="S17" s="52">
        <f t="shared" si="10"/>
        <v>858018.7</v>
      </c>
      <c r="T17" s="58"/>
      <c r="U17" s="53">
        <f t="shared" si="7"/>
        <v>0.80161834059800463</v>
      </c>
      <c r="V17" s="58"/>
      <c r="W17" s="90">
        <f>W18+W19</f>
        <v>1550286.9</v>
      </c>
      <c r="X17" s="90">
        <f t="shared" ref="X17:Y17" si="11">X18+X19</f>
        <v>0</v>
      </c>
      <c r="Y17" s="90">
        <f t="shared" si="11"/>
        <v>1115853.73</v>
      </c>
      <c r="Z17" s="58"/>
      <c r="AA17" s="53">
        <f t="shared" si="8"/>
        <v>0.71977240470779957</v>
      </c>
      <c r="AB17" s="60">
        <f t="shared" si="9"/>
        <v>1.3005004786026226</v>
      </c>
    </row>
    <row r="18" spans="1:28" ht="72">
      <c r="A18" s="10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51" t="s">
        <v>45</v>
      </c>
      <c r="M18" s="48">
        <v>3</v>
      </c>
      <c r="N18" s="48">
        <v>9</v>
      </c>
      <c r="O18" s="49"/>
      <c r="P18" s="50"/>
      <c r="Q18" s="47">
        <v>1070358.1200000001</v>
      </c>
      <c r="R18" s="47"/>
      <c r="S18" s="47">
        <v>858018.7</v>
      </c>
      <c r="T18" s="47"/>
      <c r="U18" s="45">
        <f t="shared" si="7"/>
        <v>0.80161834059800463</v>
      </c>
      <c r="V18" s="47"/>
      <c r="W18" s="47">
        <v>1100286.8999999999</v>
      </c>
      <c r="X18" s="47"/>
      <c r="Y18" s="47">
        <v>942843.73</v>
      </c>
      <c r="Z18" s="47"/>
      <c r="AA18" s="45">
        <f t="shared" si="8"/>
        <v>0.8569071666671666</v>
      </c>
      <c r="AB18" s="46">
        <f t="shared" si="9"/>
        <v>1.0988615166545905</v>
      </c>
    </row>
    <row r="19" spans="1:28" ht="48">
      <c r="A19" s="10"/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51" t="s">
        <v>70</v>
      </c>
      <c r="M19" s="48">
        <v>3</v>
      </c>
      <c r="N19" s="48">
        <v>9</v>
      </c>
      <c r="O19" s="49"/>
      <c r="P19" s="50"/>
      <c r="Q19" s="47"/>
      <c r="R19" s="47"/>
      <c r="S19" s="47"/>
      <c r="T19" s="47"/>
      <c r="U19" s="45">
        <f t="shared" si="7"/>
        <v>0</v>
      </c>
      <c r="V19" s="47"/>
      <c r="W19" s="47">
        <v>450000</v>
      </c>
      <c r="X19" s="47"/>
      <c r="Y19" s="47">
        <v>173010</v>
      </c>
      <c r="Z19" s="47"/>
      <c r="AA19" s="45">
        <f t="shared" si="8"/>
        <v>0.38446666666666668</v>
      </c>
      <c r="AB19" s="46">
        <f t="shared" si="9"/>
        <v>0</v>
      </c>
    </row>
    <row r="20" spans="1:28" ht="21" customHeight="1">
      <c r="A20" s="10"/>
      <c r="B20" s="115">
        <v>4</v>
      </c>
      <c r="C20" s="116"/>
      <c r="D20" s="116"/>
      <c r="E20" s="116"/>
      <c r="F20" s="116"/>
      <c r="G20" s="116"/>
      <c r="H20" s="116"/>
      <c r="I20" s="116"/>
      <c r="J20" s="116"/>
      <c r="K20" s="116"/>
      <c r="L20" s="71" t="s">
        <v>18</v>
      </c>
      <c r="M20" s="64">
        <v>4</v>
      </c>
      <c r="N20" s="64">
        <v>0</v>
      </c>
      <c r="O20" s="65">
        <v>0</v>
      </c>
      <c r="P20" s="66"/>
      <c r="Q20" s="67">
        <f>Q24+Q21</f>
        <v>15073814.539999999</v>
      </c>
      <c r="R20" s="68"/>
      <c r="S20" s="67">
        <f>S24+S21</f>
        <v>5869687.2999999998</v>
      </c>
      <c r="T20" s="68"/>
      <c r="U20" s="69">
        <f t="shared" si="0"/>
        <v>0.38939627951665112</v>
      </c>
      <c r="V20" s="68"/>
      <c r="W20" s="88">
        <f>W24+W21</f>
        <v>15361125.6</v>
      </c>
      <c r="X20" s="89"/>
      <c r="Y20" s="88">
        <f>Y24+Y21</f>
        <v>9899706.5999999996</v>
      </c>
      <c r="Z20" s="68"/>
      <c r="AA20" s="69">
        <f t="shared" si="1"/>
        <v>0.64446492124249022</v>
      </c>
      <c r="AB20" s="72">
        <f t="shared" si="2"/>
        <v>1.6865816003520324</v>
      </c>
    </row>
    <row r="21" spans="1:28" s="32" customFormat="1" ht="20.25" customHeight="1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9" t="s">
        <v>30</v>
      </c>
      <c r="M21" s="54">
        <v>4</v>
      </c>
      <c r="N21" s="54">
        <v>9</v>
      </c>
      <c r="O21" s="55"/>
      <c r="P21" s="57"/>
      <c r="Q21" s="52">
        <f>Q23+Q22</f>
        <v>15073814.539999999</v>
      </c>
      <c r="R21" s="52">
        <f t="shared" ref="R21:S21" si="12">R23+R22</f>
        <v>0</v>
      </c>
      <c r="S21" s="52">
        <f t="shared" si="12"/>
        <v>5869687.2999999998</v>
      </c>
      <c r="T21" s="58"/>
      <c r="U21" s="53">
        <f t="shared" si="0"/>
        <v>0.38939627951665112</v>
      </c>
      <c r="V21" s="58"/>
      <c r="W21" s="90">
        <f>W22+W23</f>
        <v>15361125.6</v>
      </c>
      <c r="X21" s="91"/>
      <c r="Y21" s="90">
        <f>Y22+Y23</f>
        <v>9899706.5999999996</v>
      </c>
      <c r="Z21" s="58"/>
      <c r="AA21" s="53">
        <f t="shared" si="1"/>
        <v>0.64446492124249022</v>
      </c>
      <c r="AB21" s="60">
        <f t="shared" si="2"/>
        <v>1.6865816003520324</v>
      </c>
    </row>
    <row r="22" spans="1:28" s="32" customFormat="1" ht="63.75" customHeight="1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51" t="s">
        <v>42</v>
      </c>
      <c r="M22" s="48">
        <v>4</v>
      </c>
      <c r="N22" s="48">
        <v>9</v>
      </c>
      <c r="O22" s="49"/>
      <c r="P22" s="50"/>
      <c r="Q22" s="47">
        <v>15073814.539999999</v>
      </c>
      <c r="R22" s="47"/>
      <c r="S22" s="47">
        <v>5869687.2999999998</v>
      </c>
      <c r="T22" s="47"/>
      <c r="U22" s="45">
        <f t="shared" ref="U22" si="13">IFERROR(S22/Q22,0)</f>
        <v>0.38939627951665112</v>
      </c>
      <c r="V22" s="47"/>
      <c r="W22" s="47">
        <v>15361125.6</v>
      </c>
      <c r="X22" s="47"/>
      <c r="Y22" s="47">
        <v>9899706.5999999996</v>
      </c>
      <c r="Z22" s="47"/>
      <c r="AA22" s="45">
        <f t="shared" ref="AA22" si="14">IFERROR(Y22/W22,0)</f>
        <v>0.64446492124249022</v>
      </c>
      <c r="AB22" s="46">
        <f t="shared" ref="AB22" si="15">IFERROR(Y22/S22,0)</f>
        <v>1.6865816003520324</v>
      </c>
    </row>
    <row r="23" spans="1:28" s="32" customFormat="1" ht="72.75" customHeight="1">
      <c r="A23" s="29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51" t="s">
        <v>29</v>
      </c>
      <c r="M23" s="48">
        <v>4</v>
      </c>
      <c r="N23" s="48">
        <v>9</v>
      </c>
      <c r="O23" s="49"/>
      <c r="P23" s="50"/>
      <c r="Q23" s="47"/>
      <c r="R23" s="47"/>
      <c r="S23" s="47"/>
      <c r="T23" s="47"/>
      <c r="U23" s="45">
        <f t="shared" si="0"/>
        <v>0</v>
      </c>
      <c r="V23" s="47"/>
      <c r="W23" s="47"/>
      <c r="X23" s="47"/>
      <c r="Y23" s="47"/>
      <c r="Z23" s="47"/>
      <c r="AA23" s="45">
        <f t="shared" si="1"/>
        <v>0</v>
      </c>
      <c r="AB23" s="46">
        <f t="shared" si="2"/>
        <v>0</v>
      </c>
    </row>
    <row r="24" spans="1:28" ht="35.25" customHeight="1">
      <c r="A24" s="10"/>
      <c r="B24" s="113">
        <v>12</v>
      </c>
      <c r="C24" s="114"/>
      <c r="D24" s="114"/>
      <c r="E24" s="114"/>
      <c r="F24" s="114"/>
      <c r="G24" s="114"/>
      <c r="H24" s="114"/>
      <c r="I24" s="114"/>
      <c r="J24" s="114"/>
      <c r="K24" s="114"/>
      <c r="L24" s="59" t="s">
        <v>17</v>
      </c>
      <c r="M24" s="54">
        <v>4</v>
      </c>
      <c r="N24" s="54">
        <v>12</v>
      </c>
      <c r="O24" s="55">
        <v>0</v>
      </c>
      <c r="P24" s="56"/>
      <c r="Q24" s="52">
        <f>Q25</f>
        <v>0</v>
      </c>
      <c r="R24" s="52"/>
      <c r="S24" s="82">
        <f>S25</f>
        <v>0</v>
      </c>
      <c r="T24" s="52"/>
      <c r="U24" s="53">
        <f t="shared" si="0"/>
        <v>0</v>
      </c>
      <c r="V24" s="52"/>
      <c r="W24" s="90">
        <f>W25</f>
        <v>0</v>
      </c>
      <c r="X24" s="82"/>
      <c r="Y24" s="82">
        <f>Y25</f>
        <v>0</v>
      </c>
      <c r="Z24" s="52"/>
      <c r="AA24" s="53">
        <f t="shared" si="1"/>
        <v>0</v>
      </c>
      <c r="AB24" s="60">
        <f t="shared" si="2"/>
        <v>0</v>
      </c>
    </row>
    <row r="25" spans="1:28" ht="47.25" customHeight="1">
      <c r="A25" s="10"/>
      <c r="B25" s="113" t="s">
        <v>15</v>
      </c>
      <c r="C25" s="114"/>
      <c r="D25" s="114"/>
      <c r="E25" s="114"/>
      <c r="F25" s="114"/>
      <c r="G25" s="114"/>
      <c r="H25" s="114"/>
      <c r="I25" s="114"/>
      <c r="J25" s="114"/>
      <c r="K25" s="114"/>
      <c r="L25" s="51" t="s">
        <v>16</v>
      </c>
      <c r="M25" s="48">
        <v>4</v>
      </c>
      <c r="N25" s="48">
        <v>12</v>
      </c>
      <c r="O25" s="49"/>
      <c r="P25" s="50"/>
      <c r="Q25" s="47"/>
      <c r="R25" s="47"/>
      <c r="S25" s="47"/>
      <c r="T25" s="47"/>
      <c r="U25" s="45">
        <f t="shared" si="0"/>
        <v>0</v>
      </c>
      <c r="V25" s="47"/>
      <c r="W25" s="47"/>
      <c r="X25" s="47"/>
      <c r="Y25" s="47"/>
      <c r="Z25" s="47"/>
      <c r="AA25" s="45">
        <f t="shared" si="1"/>
        <v>0</v>
      </c>
      <c r="AB25" s="46">
        <f t="shared" si="2"/>
        <v>0</v>
      </c>
    </row>
    <row r="26" spans="1:28" ht="18.75" customHeight="1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71" t="s">
        <v>31</v>
      </c>
      <c r="M26" s="64">
        <v>5</v>
      </c>
      <c r="N26" s="64"/>
      <c r="O26" s="65"/>
      <c r="P26" s="70"/>
      <c r="Q26" s="67">
        <f>Q27</f>
        <v>0</v>
      </c>
      <c r="R26" s="67"/>
      <c r="S26" s="80">
        <f>S27</f>
        <v>0</v>
      </c>
      <c r="T26" s="67"/>
      <c r="U26" s="69">
        <f t="shared" si="0"/>
        <v>0</v>
      </c>
      <c r="V26" s="67"/>
      <c r="W26" s="80">
        <f>W27</f>
        <v>0</v>
      </c>
      <c r="X26" s="80"/>
      <c r="Y26" s="80">
        <f>Y27</f>
        <v>0</v>
      </c>
      <c r="Z26" s="67"/>
      <c r="AA26" s="69">
        <f t="shared" si="1"/>
        <v>0</v>
      </c>
      <c r="AB26" s="72">
        <f t="shared" si="2"/>
        <v>0</v>
      </c>
    </row>
    <row r="27" spans="1:28" ht="17.25" customHeight="1">
      <c r="A27" s="10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59" t="s">
        <v>32</v>
      </c>
      <c r="M27" s="54">
        <v>5</v>
      </c>
      <c r="N27" s="54">
        <v>2</v>
      </c>
      <c r="O27" s="55"/>
      <c r="P27" s="56"/>
      <c r="Q27" s="52">
        <f>Q28</f>
        <v>0</v>
      </c>
      <c r="R27" s="52"/>
      <c r="S27" s="82">
        <f>S28</f>
        <v>0</v>
      </c>
      <c r="T27" s="52"/>
      <c r="U27" s="53">
        <f t="shared" si="0"/>
        <v>0</v>
      </c>
      <c r="V27" s="52"/>
      <c r="W27" s="82">
        <f>W28</f>
        <v>0</v>
      </c>
      <c r="X27" s="82"/>
      <c r="Y27" s="82">
        <f>Y28</f>
        <v>0</v>
      </c>
      <c r="Z27" s="52"/>
      <c r="AA27" s="53">
        <f t="shared" si="1"/>
        <v>0</v>
      </c>
      <c r="AB27" s="60">
        <f t="shared" si="2"/>
        <v>0</v>
      </c>
    </row>
    <row r="28" spans="1:28" ht="62.25" customHeight="1">
      <c r="A28" s="10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51" t="s">
        <v>33</v>
      </c>
      <c r="M28" s="48">
        <v>5</v>
      </c>
      <c r="N28" s="48">
        <v>2</v>
      </c>
      <c r="O28" s="49"/>
      <c r="P28" s="50"/>
      <c r="Q28" s="47"/>
      <c r="R28" s="47"/>
      <c r="S28" s="47"/>
      <c r="T28" s="47"/>
      <c r="U28" s="45">
        <f t="shared" si="0"/>
        <v>0</v>
      </c>
      <c r="V28" s="47"/>
      <c r="W28" s="47"/>
      <c r="X28" s="47"/>
      <c r="Y28" s="47"/>
      <c r="Z28" s="47"/>
      <c r="AA28" s="45">
        <f t="shared" si="1"/>
        <v>0</v>
      </c>
      <c r="AB28" s="46">
        <f t="shared" si="2"/>
        <v>0</v>
      </c>
    </row>
    <row r="29" spans="1:28" ht="21" customHeight="1">
      <c r="A29" s="10"/>
      <c r="B29" s="115">
        <v>7</v>
      </c>
      <c r="C29" s="116"/>
      <c r="D29" s="116"/>
      <c r="E29" s="116"/>
      <c r="F29" s="116"/>
      <c r="G29" s="116"/>
      <c r="H29" s="116"/>
      <c r="I29" s="116"/>
      <c r="J29" s="116"/>
      <c r="K29" s="116"/>
      <c r="L29" s="71" t="s">
        <v>14</v>
      </c>
      <c r="M29" s="64">
        <v>7</v>
      </c>
      <c r="N29" s="64">
        <v>0</v>
      </c>
      <c r="O29" s="65">
        <v>0</v>
      </c>
      <c r="P29" s="66"/>
      <c r="Q29" s="88">
        <f>Q30+Q32+Q34+Q38+Q40</f>
        <v>240773746.47</v>
      </c>
      <c r="R29" s="68"/>
      <c r="S29" s="88">
        <f>S30+S32+S34+S38+S40</f>
        <v>169500062.04000002</v>
      </c>
      <c r="T29" s="68"/>
      <c r="U29" s="69">
        <f t="shared" si="0"/>
        <v>0.70398066452448316</v>
      </c>
      <c r="V29" s="68"/>
      <c r="W29" s="88">
        <f>W30+W32+W34+W38+W40</f>
        <v>267271723.68000001</v>
      </c>
      <c r="X29" s="89"/>
      <c r="Y29" s="88">
        <f>Y30+Y32+Y34+Y38+Y40</f>
        <v>184680835.55999997</v>
      </c>
      <c r="Z29" s="68"/>
      <c r="AA29" s="69">
        <f t="shared" si="1"/>
        <v>0.69098531268917651</v>
      </c>
      <c r="AB29" s="72">
        <f t="shared" si="2"/>
        <v>1.0895620528824199</v>
      </c>
    </row>
    <row r="30" spans="1:28" ht="21.75" customHeight="1">
      <c r="A30" s="10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59" t="s">
        <v>34</v>
      </c>
      <c r="M30" s="54">
        <v>7</v>
      </c>
      <c r="N30" s="54">
        <v>1</v>
      </c>
      <c r="O30" s="55"/>
      <c r="P30" s="57"/>
      <c r="Q30" s="52">
        <f>Q31</f>
        <v>42512493.130000003</v>
      </c>
      <c r="R30" s="58"/>
      <c r="S30" s="52">
        <f>S31</f>
        <v>27681266.850000001</v>
      </c>
      <c r="T30" s="58"/>
      <c r="U30" s="53">
        <f t="shared" si="0"/>
        <v>0.651132521570842</v>
      </c>
      <c r="V30" s="58"/>
      <c r="W30" s="90">
        <f>W31</f>
        <v>48895685.520000003</v>
      </c>
      <c r="X30" s="91"/>
      <c r="Y30" s="90">
        <f>Y31</f>
        <v>35302511.560000002</v>
      </c>
      <c r="Z30" s="58"/>
      <c r="AA30" s="53">
        <f t="shared" si="1"/>
        <v>0.72199645397261214</v>
      </c>
      <c r="AB30" s="60">
        <f t="shared" si="2"/>
        <v>1.2753213843607016</v>
      </c>
    </row>
    <row r="31" spans="1:28" ht="64.5" customHeight="1">
      <c r="A31" s="10"/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51" t="s">
        <v>53</v>
      </c>
      <c r="M31" s="95">
        <v>7</v>
      </c>
      <c r="N31" s="95">
        <v>1</v>
      </c>
      <c r="O31" s="96"/>
      <c r="P31" s="97"/>
      <c r="Q31" s="98">
        <v>42512493.130000003</v>
      </c>
      <c r="R31" s="98"/>
      <c r="S31" s="98">
        <v>27681266.850000001</v>
      </c>
      <c r="T31" s="98"/>
      <c r="U31" s="45">
        <f t="shared" si="0"/>
        <v>0.651132521570842</v>
      </c>
      <c r="V31" s="98"/>
      <c r="W31" s="98">
        <v>48895685.520000003</v>
      </c>
      <c r="X31" s="98"/>
      <c r="Y31" s="98">
        <v>35302511.560000002</v>
      </c>
      <c r="Z31" s="98"/>
      <c r="AA31" s="45">
        <f t="shared" si="1"/>
        <v>0.72199645397261214</v>
      </c>
      <c r="AB31" s="46">
        <f t="shared" si="2"/>
        <v>1.2753213843607016</v>
      </c>
    </row>
    <row r="32" spans="1:28" ht="18.75" customHeight="1">
      <c r="A32" s="10"/>
      <c r="B32" s="113">
        <v>2</v>
      </c>
      <c r="C32" s="114"/>
      <c r="D32" s="114"/>
      <c r="E32" s="114"/>
      <c r="F32" s="114"/>
      <c r="G32" s="114"/>
      <c r="H32" s="114"/>
      <c r="I32" s="114"/>
      <c r="J32" s="114"/>
      <c r="K32" s="114"/>
      <c r="L32" s="59" t="s">
        <v>13</v>
      </c>
      <c r="M32" s="54">
        <v>7</v>
      </c>
      <c r="N32" s="54">
        <v>2</v>
      </c>
      <c r="O32" s="55">
        <v>0</v>
      </c>
      <c r="P32" s="56"/>
      <c r="Q32" s="52">
        <f>Q33</f>
        <v>180784270</v>
      </c>
      <c r="R32" s="52"/>
      <c r="S32" s="52">
        <f>S33</f>
        <v>129283451.39</v>
      </c>
      <c r="T32" s="52"/>
      <c r="U32" s="53">
        <f t="shared" si="0"/>
        <v>0.71512555483947804</v>
      </c>
      <c r="V32" s="52"/>
      <c r="W32" s="90">
        <f>W33</f>
        <v>201859338.94999999</v>
      </c>
      <c r="X32" s="90"/>
      <c r="Y32" s="90">
        <f>Y33</f>
        <v>137170582.63999999</v>
      </c>
      <c r="Z32" s="52"/>
      <c r="AA32" s="53">
        <f t="shared" si="1"/>
        <v>0.67953547927736335</v>
      </c>
      <c r="AB32" s="60">
        <f t="shared" si="2"/>
        <v>1.0610065028834004</v>
      </c>
    </row>
    <row r="33" spans="1:28" ht="64.5" customHeight="1">
      <c r="A33" s="10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51" t="s">
        <v>54</v>
      </c>
      <c r="M33" s="95">
        <v>7</v>
      </c>
      <c r="N33" s="95">
        <v>2</v>
      </c>
      <c r="O33" s="96"/>
      <c r="P33" s="97"/>
      <c r="Q33" s="98">
        <v>180784270</v>
      </c>
      <c r="R33" s="98"/>
      <c r="S33" s="98">
        <v>129283451.39</v>
      </c>
      <c r="T33" s="98"/>
      <c r="U33" s="45">
        <f t="shared" si="0"/>
        <v>0.71512555483947804</v>
      </c>
      <c r="V33" s="98"/>
      <c r="W33" s="98">
        <v>201859338.94999999</v>
      </c>
      <c r="X33" s="98"/>
      <c r="Y33" s="98">
        <v>137170582.63999999</v>
      </c>
      <c r="Z33" s="98"/>
      <c r="AA33" s="45">
        <f t="shared" si="1"/>
        <v>0.67953547927736335</v>
      </c>
      <c r="AB33" s="46">
        <f t="shared" si="2"/>
        <v>1.0610065028834004</v>
      </c>
    </row>
    <row r="34" spans="1:28" ht="20.25" customHeight="1">
      <c r="A34" s="10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59" t="s">
        <v>35</v>
      </c>
      <c r="M34" s="54">
        <v>7</v>
      </c>
      <c r="N34" s="54">
        <v>3</v>
      </c>
      <c r="O34" s="55"/>
      <c r="P34" s="56"/>
      <c r="Q34" s="52">
        <f>Q35+Q36+Q37</f>
        <v>9918432.9199999999</v>
      </c>
      <c r="R34" s="52"/>
      <c r="S34" s="52">
        <f>S35+S36+S37</f>
        <v>6520042.5899999999</v>
      </c>
      <c r="T34" s="52"/>
      <c r="U34" s="53">
        <f t="shared" si="0"/>
        <v>0.65736620316831262</v>
      </c>
      <c r="V34" s="52"/>
      <c r="W34" s="90">
        <f>W35+W36+W37</f>
        <v>9097753.6400000006</v>
      </c>
      <c r="X34" s="90"/>
      <c r="Y34" s="90">
        <f>Y35+Y36+Y37</f>
        <v>6841004.1699999999</v>
      </c>
      <c r="Z34" s="52"/>
      <c r="AA34" s="53">
        <f t="shared" si="1"/>
        <v>0.75194431952105478</v>
      </c>
      <c r="AB34" s="60">
        <f t="shared" si="2"/>
        <v>1.0492269146358444</v>
      </c>
    </row>
    <row r="35" spans="1:28" ht="70.5" customHeight="1">
      <c r="A35" s="10"/>
      <c r="B35" s="113" t="s">
        <v>12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51" t="s">
        <v>55</v>
      </c>
      <c r="M35" s="48">
        <v>7</v>
      </c>
      <c r="N35" s="48">
        <v>3</v>
      </c>
      <c r="O35" s="49"/>
      <c r="P35" s="50"/>
      <c r="Q35" s="47">
        <v>4488300.92</v>
      </c>
      <c r="R35" s="47"/>
      <c r="S35" s="47">
        <v>2910532.93</v>
      </c>
      <c r="T35" s="47"/>
      <c r="U35" s="45">
        <f t="shared" si="0"/>
        <v>0.6484709875468867</v>
      </c>
      <c r="V35" s="47"/>
      <c r="W35" s="47">
        <v>3951432.26</v>
      </c>
      <c r="X35" s="47"/>
      <c r="Y35" s="47">
        <v>2936486.85</v>
      </c>
      <c r="Z35" s="47"/>
      <c r="AA35" s="45">
        <f t="shared" si="1"/>
        <v>0.7431449299348486</v>
      </c>
      <c r="AB35" s="46">
        <f t="shared" si="2"/>
        <v>1.008917239771618</v>
      </c>
    </row>
    <row r="36" spans="1:28" ht="67.5" customHeight="1">
      <c r="A36" s="10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51" t="s">
        <v>56</v>
      </c>
      <c r="M36" s="48">
        <v>7</v>
      </c>
      <c r="N36" s="48">
        <v>3</v>
      </c>
      <c r="O36" s="49"/>
      <c r="P36" s="50"/>
      <c r="Q36" s="47">
        <v>100000</v>
      </c>
      <c r="R36" s="47"/>
      <c r="S36" s="47">
        <v>94201</v>
      </c>
      <c r="T36" s="47"/>
      <c r="U36" s="45">
        <f t="shared" si="0"/>
        <v>0.94201000000000001</v>
      </c>
      <c r="V36" s="47"/>
      <c r="W36" s="47">
        <v>144565</v>
      </c>
      <c r="X36" s="47"/>
      <c r="Y36" s="47">
        <v>88789</v>
      </c>
      <c r="Z36" s="47"/>
      <c r="AA36" s="45">
        <f t="shared" si="1"/>
        <v>0.61418047245183827</v>
      </c>
      <c r="AB36" s="46">
        <f t="shared" si="2"/>
        <v>0.94254838059043955</v>
      </c>
    </row>
    <row r="37" spans="1:28" ht="58.5" customHeight="1">
      <c r="A37" s="10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51" t="s">
        <v>57</v>
      </c>
      <c r="M37" s="48">
        <v>7</v>
      </c>
      <c r="N37" s="48">
        <v>3</v>
      </c>
      <c r="O37" s="49"/>
      <c r="P37" s="50"/>
      <c r="Q37" s="47">
        <v>5330132</v>
      </c>
      <c r="R37" s="47"/>
      <c r="S37" s="47">
        <v>3515308.66</v>
      </c>
      <c r="T37" s="47"/>
      <c r="U37" s="45">
        <f t="shared" si="0"/>
        <v>0.65951624837808898</v>
      </c>
      <c r="V37" s="47"/>
      <c r="W37" s="47">
        <v>5001756.38</v>
      </c>
      <c r="X37" s="47"/>
      <c r="Y37" s="47">
        <v>3815728.32</v>
      </c>
      <c r="Z37" s="47"/>
      <c r="AA37" s="45">
        <f t="shared" si="1"/>
        <v>0.76287768337889339</v>
      </c>
      <c r="AB37" s="46">
        <f t="shared" si="2"/>
        <v>1.0854603931138154</v>
      </c>
    </row>
    <row r="38" spans="1:28" ht="28.5" customHeight="1">
      <c r="A38" s="10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59" t="s">
        <v>11</v>
      </c>
      <c r="M38" s="54">
        <v>7</v>
      </c>
      <c r="N38" s="54">
        <v>7</v>
      </c>
      <c r="O38" s="61"/>
      <c r="P38" s="62"/>
      <c r="Q38" s="52">
        <f>Q39</f>
        <v>1580249.36</v>
      </c>
      <c r="R38" s="52"/>
      <c r="S38" s="82">
        <f>S39</f>
        <v>1579704.43</v>
      </c>
      <c r="T38" s="52"/>
      <c r="U38" s="53">
        <f t="shared" si="0"/>
        <v>0.99965516201822724</v>
      </c>
      <c r="V38" s="52"/>
      <c r="W38" s="90">
        <f>W39</f>
        <v>1626000.2</v>
      </c>
      <c r="X38" s="82"/>
      <c r="Y38" s="82">
        <f>Y39</f>
        <v>954712.02</v>
      </c>
      <c r="Z38" s="52"/>
      <c r="AA38" s="53">
        <f t="shared" si="1"/>
        <v>0.58715369161701214</v>
      </c>
      <c r="AB38" s="60">
        <f t="shared" si="2"/>
        <v>0.60436117153890623</v>
      </c>
    </row>
    <row r="39" spans="1:28" ht="58.5" customHeight="1">
      <c r="A39" s="10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51" t="s">
        <v>58</v>
      </c>
      <c r="M39" s="48">
        <v>7</v>
      </c>
      <c r="N39" s="48">
        <v>7</v>
      </c>
      <c r="O39" s="49"/>
      <c r="P39" s="50"/>
      <c r="Q39" s="47">
        <v>1580249.36</v>
      </c>
      <c r="R39" s="47"/>
      <c r="S39" s="47">
        <v>1579704.43</v>
      </c>
      <c r="T39" s="47"/>
      <c r="U39" s="45">
        <f t="shared" si="0"/>
        <v>0.99965516201822724</v>
      </c>
      <c r="V39" s="47"/>
      <c r="W39" s="47">
        <v>1626000.2</v>
      </c>
      <c r="X39" s="47"/>
      <c r="Y39" s="47">
        <v>954712.02</v>
      </c>
      <c r="Z39" s="47"/>
      <c r="AA39" s="45">
        <f t="shared" si="1"/>
        <v>0.58715369161701214</v>
      </c>
      <c r="AB39" s="46">
        <f t="shared" si="2"/>
        <v>0.60436117153890623</v>
      </c>
    </row>
    <row r="40" spans="1:28" ht="15.75" customHeight="1">
      <c r="A40" s="10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59" t="s">
        <v>47</v>
      </c>
      <c r="M40" s="54">
        <v>7</v>
      </c>
      <c r="N40" s="54">
        <v>9</v>
      </c>
      <c r="O40" s="61"/>
      <c r="P40" s="62"/>
      <c r="Q40" s="90">
        <f>Q41+Q42</f>
        <v>5978301.0599999996</v>
      </c>
      <c r="R40" s="90"/>
      <c r="S40" s="90">
        <f>S41+S42</f>
        <v>4435596.78</v>
      </c>
      <c r="T40" s="52"/>
      <c r="U40" s="53">
        <f t="shared" si="0"/>
        <v>0.7419493825223985</v>
      </c>
      <c r="V40" s="52"/>
      <c r="W40" s="90">
        <f>W41+W42</f>
        <v>5792945.3700000001</v>
      </c>
      <c r="X40" s="90"/>
      <c r="Y40" s="90">
        <f>Y41+Y42</f>
        <v>4412025.17</v>
      </c>
      <c r="Z40" s="52"/>
      <c r="AA40" s="53">
        <f t="shared" ref="AA40" si="16">IFERROR(Y40/W40,0)</f>
        <v>0.76162036549638645</v>
      </c>
      <c r="AB40" s="60">
        <f t="shared" ref="AB40" si="17">IFERROR(Y40/S40,0)</f>
        <v>0.99468580865909995</v>
      </c>
    </row>
    <row r="41" spans="1:28" ht="72">
      <c r="A41" s="10"/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51" t="s">
        <v>46</v>
      </c>
      <c r="M41" s="48">
        <v>7</v>
      </c>
      <c r="N41" s="48">
        <v>9</v>
      </c>
      <c r="O41" s="49"/>
      <c r="P41" s="50"/>
      <c r="Q41" s="47">
        <v>4281321.8</v>
      </c>
      <c r="R41" s="47"/>
      <c r="S41" s="47">
        <v>3233519.91</v>
      </c>
      <c r="T41" s="47"/>
      <c r="U41" s="45">
        <f t="shared" ref="U41:U42" si="18">IFERROR(S41/Q41,0)</f>
        <v>0.75526205715253647</v>
      </c>
      <c r="V41" s="47"/>
      <c r="W41" s="47">
        <v>4242572.54</v>
      </c>
      <c r="X41" s="47"/>
      <c r="Y41" s="47">
        <v>3199701.19</v>
      </c>
      <c r="Z41" s="47"/>
      <c r="AA41" s="45">
        <f t="shared" ref="AA41:AA42" si="19">IFERROR(Y41/W41,0)</f>
        <v>0.75418891717995229</v>
      </c>
      <c r="AB41" s="46">
        <f t="shared" ref="AB41:AB42" si="20">IFERROR(Y41/S41,0)</f>
        <v>0.98954120557742287</v>
      </c>
    </row>
    <row r="42" spans="1:28" ht="60">
      <c r="A42" s="10"/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51" t="s">
        <v>48</v>
      </c>
      <c r="M42" s="48">
        <v>7</v>
      </c>
      <c r="N42" s="48">
        <v>9</v>
      </c>
      <c r="O42" s="49"/>
      <c r="P42" s="50"/>
      <c r="Q42" s="47">
        <v>1696979.26</v>
      </c>
      <c r="R42" s="47"/>
      <c r="S42" s="47">
        <v>1202076.8700000001</v>
      </c>
      <c r="T42" s="47"/>
      <c r="U42" s="45">
        <f t="shared" si="18"/>
        <v>0.70836273508728687</v>
      </c>
      <c r="V42" s="47"/>
      <c r="W42" s="47">
        <v>1550372.83</v>
      </c>
      <c r="X42" s="47"/>
      <c r="Y42" s="47">
        <v>1212323.98</v>
      </c>
      <c r="Z42" s="47"/>
      <c r="AA42" s="45">
        <f t="shared" si="19"/>
        <v>0.78195641496116775</v>
      </c>
      <c r="AB42" s="46">
        <f t="shared" si="20"/>
        <v>1.0085245047598328</v>
      </c>
    </row>
    <row r="43" spans="1:28" ht="24" customHeight="1">
      <c r="A43" s="10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71" t="s">
        <v>36</v>
      </c>
      <c r="M43" s="64">
        <v>8</v>
      </c>
      <c r="N43" s="64"/>
      <c r="O43" s="65"/>
      <c r="P43" s="70"/>
      <c r="Q43" s="67">
        <f>Q44+Q47</f>
        <v>37802471.740000002</v>
      </c>
      <c r="R43" s="67"/>
      <c r="S43" s="67">
        <f>S44+S47</f>
        <v>26696546.25</v>
      </c>
      <c r="T43" s="67"/>
      <c r="U43" s="69">
        <f t="shared" si="0"/>
        <v>0.70621165815862597</v>
      </c>
      <c r="V43" s="67"/>
      <c r="W43" s="88">
        <f>W44+W47</f>
        <v>38796302.960000001</v>
      </c>
      <c r="X43" s="88"/>
      <c r="Y43" s="88">
        <f>Y44+Y47</f>
        <v>26144464.620000001</v>
      </c>
      <c r="Z43" s="67"/>
      <c r="AA43" s="69">
        <f t="shared" si="1"/>
        <v>0.67389061908696879</v>
      </c>
      <c r="AB43" s="72">
        <f t="shared" si="2"/>
        <v>0.97932011036820921</v>
      </c>
    </row>
    <row r="44" spans="1:28" ht="20.25" customHeight="1">
      <c r="A44" s="10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59" t="s">
        <v>37</v>
      </c>
      <c r="M44" s="54">
        <v>8</v>
      </c>
      <c r="N44" s="54">
        <v>1</v>
      </c>
      <c r="O44" s="55"/>
      <c r="P44" s="56"/>
      <c r="Q44" s="52">
        <f>Q45+Q46</f>
        <v>36507808.740000002</v>
      </c>
      <c r="R44" s="52"/>
      <c r="S44" s="52">
        <f>S45+S46</f>
        <v>25721720.18</v>
      </c>
      <c r="T44" s="52"/>
      <c r="U44" s="53">
        <f t="shared" si="0"/>
        <v>0.70455393154883716</v>
      </c>
      <c r="V44" s="52"/>
      <c r="W44" s="90">
        <f>W45+W46</f>
        <v>37525685.170000002</v>
      </c>
      <c r="X44" s="90"/>
      <c r="Y44" s="90">
        <f>Y45+Y46</f>
        <v>25051876.609999999</v>
      </c>
      <c r="Z44" s="52"/>
      <c r="AA44" s="53">
        <f t="shared" si="1"/>
        <v>0.66759278335649908</v>
      </c>
      <c r="AB44" s="60">
        <f t="shared" si="2"/>
        <v>0.97395805703069427</v>
      </c>
    </row>
    <row r="45" spans="1:28" ht="57" customHeight="1">
      <c r="A45" s="10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51" t="s">
        <v>59</v>
      </c>
      <c r="M45" s="48">
        <v>8</v>
      </c>
      <c r="N45" s="48">
        <v>1</v>
      </c>
      <c r="O45" s="49"/>
      <c r="P45" s="50"/>
      <c r="Q45" s="47">
        <v>11171128.74</v>
      </c>
      <c r="R45" s="47"/>
      <c r="S45" s="47">
        <v>7905473.8899999997</v>
      </c>
      <c r="T45" s="47"/>
      <c r="U45" s="45">
        <f t="shared" si="0"/>
        <v>0.70767010872349856</v>
      </c>
      <c r="V45" s="47"/>
      <c r="W45" s="47">
        <v>9489497.4000000004</v>
      </c>
      <c r="X45" s="47"/>
      <c r="Y45" s="47">
        <v>6567755.0599999996</v>
      </c>
      <c r="Z45" s="47"/>
      <c r="AA45" s="45">
        <f t="shared" si="1"/>
        <v>0.69210778855369093</v>
      </c>
      <c r="AB45" s="46">
        <f t="shared" si="2"/>
        <v>0.83078575065662508</v>
      </c>
    </row>
    <row r="46" spans="1:28" ht="59.25" customHeight="1">
      <c r="A46" s="10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51" t="s">
        <v>60</v>
      </c>
      <c r="M46" s="48">
        <v>8</v>
      </c>
      <c r="N46" s="48">
        <v>1</v>
      </c>
      <c r="O46" s="49"/>
      <c r="P46" s="50"/>
      <c r="Q46" s="47">
        <v>25336680</v>
      </c>
      <c r="R46" s="47"/>
      <c r="S46" s="47">
        <v>17816246.289999999</v>
      </c>
      <c r="T46" s="47"/>
      <c r="U46" s="45">
        <f t="shared" si="0"/>
        <v>0.70317998609131105</v>
      </c>
      <c r="V46" s="47"/>
      <c r="W46" s="47">
        <v>28036187.77</v>
      </c>
      <c r="X46" s="47"/>
      <c r="Y46" s="47">
        <v>18484121.550000001</v>
      </c>
      <c r="Z46" s="47"/>
      <c r="AA46" s="45">
        <f t="shared" si="1"/>
        <v>0.65929511179044298</v>
      </c>
      <c r="AB46" s="46">
        <f t="shared" si="2"/>
        <v>1.0374868672743298</v>
      </c>
    </row>
    <row r="47" spans="1:28" ht="24">
      <c r="A47" s="10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59" t="s">
        <v>49</v>
      </c>
      <c r="M47" s="54">
        <v>8</v>
      </c>
      <c r="N47" s="54">
        <v>4</v>
      </c>
      <c r="O47" s="55"/>
      <c r="P47" s="56"/>
      <c r="Q47" s="90">
        <f>Q48</f>
        <v>1294663</v>
      </c>
      <c r="R47" s="90"/>
      <c r="S47" s="90">
        <f>S48</f>
        <v>974826.07</v>
      </c>
      <c r="T47" s="52"/>
      <c r="U47" s="53">
        <f t="shared" si="0"/>
        <v>0.75295738736644202</v>
      </c>
      <c r="V47" s="52"/>
      <c r="W47" s="90">
        <f>W48</f>
        <v>1270617.79</v>
      </c>
      <c r="X47" s="90"/>
      <c r="Y47" s="90">
        <f>Y48</f>
        <v>1092588.01</v>
      </c>
      <c r="Z47" s="52"/>
      <c r="AA47" s="53">
        <f t="shared" ref="AA47" si="21">IFERROR(Y47/W47,0)</f>
        <v>0.859887228558322</v>
      </c>
      <c r="AB47" s="60">
        <f t="shared" ref="AB47" si="22">IFERROR(Y47/S47,0)</f>
        <v>1.1208030269440785</v>
      </c>
    </row>
    <row r="48" spans="1:28" ht="72">
      <c r="A48" s="10"/>
      <c r="B48" s="86"/>
      <c r="C48" s="87"/>
      <c r="D48" s="87"/>
      <c r="E48" s="87"/>
      <c r="F48" s="87"/>
      <c r="G48" s="87"/>
      <c r="H48" s="87"/>
      <c r="I48" s="87"/>
      <c r="J48" s="87"/>
      <c r="K48" s="87"/>
      <c r="L48" s="51" t="s">
        <v>50</v>
      </c>
      <c r="M48" s="48">
        <v>8</v>
      </c>
      <c r="N48" s="48">
        <v>4</v>
      </c>
      <c r="O48" s="49"/>
      <c r="P48" s="50"/>
      <c r="Q48" s="47">
        <v>1294663</v>
      </c>
      <c r="R48" s="47"/>
      <c r="S48" s="47">
        <v>974826.07</v>
      </c>
      <c r="T48" s="47"/>
      <c r="U48" s="45">
        <f t="shared" ref="U48" si="23">IFERROR(S48/Q48,0)</f>
        <v>0.75295738736644202</v>
      </c>
      <c r="V48" s="47"/>
      <c r="W48" s="47">
        <v>1270617.79</v>
      </c>
      <c r="X48" s="47"/>
      <c r="Y48" s="47">
        <v>1092588.01</v>
      </c>
      <c r="Z48" s="47"/>
      <c r="AA48" s="45">
        <f t="shared" ref="AA48" si="24">IFERROR(Y48/W48,0)</f>
        <v>0.859887228558322</v>
      </c>
      <c r="AB48" s="46">
        <f t="shared" ref="AB48" si="25">IFERROR(Y48/S48,0)</f>
        <v>1.1208030269440785</v>
      </c>
    </row>
    <row r="49" spans="1:28" ht="22.5" customHeight="1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71" t="s">
        <v>10</v>
      </c>
      <c r="M49" s="64">
        <v>10</v>
      </c>
      <c r="N49" s="64">
        <v>0</v>
      </c>
      <c r="O49" s="65">
        <v>0</v>
      </c>
      <c r="P49" s="66"/>
      <c r="Q49" s="67">
        <f>Q50</f>
        <v>245700</v>
      </c>
      <c r="R49" s="68"/>
      <c r="S49" s="80">
        <f>S50</f>
        <v>0</v>
      </c>
      <c r="T49" s="68"/>
      <c r="U49" s="69">
        <f t="shared" si="0"/>
        <v>0</v>
      </c>
      <c r="V49" s="68"/>
      <c r="W49" s="88">
        <f>W50</f>
        <v>409500</v>
      </c>
      <c r="X49" s="81"/>
      <c r="Y49" s="80">
        <f>Y50</f>
        <v>409500</v>
      </c>
      <c r="Z49" s="68"/>
      <c r="AA49" s="69">
        <f t="shared" si="1"/>
        <v>1</v>
      </c>
      <c r="AB49" s="72">
        <f t="shared" si="2"/>
        <v>0</v>
      </c>
    </row>
    <row r="50" spans="1:28" ht="19.5" customHeight="1">
      <c r="A50" s="10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59" t="s">
        <v>9</v>
      </c>
      <c r="M50" s="54">
        <v>10</v>
      </c>
      <c r="N50" s="54">
        <v>3</v>
      </c>
      <c r="O50" s="55"/>
      <c r="P50" s="56"/>
      <c r="Q50" s="52">
        <f>Q51</f>
        <v>245700</v>
      </c>
      <c r="R50" s="52"/>
      <c r="S50" s="82">
        <f>S51</f>
        <v>0</v>
      </c>
      <c r="T50" s="52"/>
      <c r="U50" s="53">
        <f t="shared" si="0"/>
        <v>0</v>
      </c>
      <c r="V50" s="52"/>
      <c r="W50" s="90">
        <f>W51</f>
        <v>409500</v>
      </c>
      <c r="X50" s="90"/>
      <c r="Y50" s="90">
        <f>Y51</f>
        <v>409500</v>
      </c>
      <c r="Z50" s="52"/>
      <c r="AA50" s="53">
        <f t="shared" si="1"/>
        <v>1</v>
      </c>
      <c r="AB50" s="60">
        <f t="shared" si="2"/>
        <v>0</v>
      </c>
    </row>
    <row r="51" spans="1:28" ht="57" customHeight="1">
      <c r="A51" s="10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51" t="s">
        <v>8</v>
      </c>
      <c r="M51" s="48">
        <v>10</v>
      </c>
      <c r="N51" s="48">
        <v>3</v>
      </c>
      <c r="O51" s="49"/>
      <c r="P51" s="50"/>
      <c r="Q51" s="47">
        <v>245700</v>
      </c>
      <c r="R51" s="47"/>
      <c r="S51" s="47"/>
      <c r="T51" s="47"/>
      <c r="U51" s="45">
        <f t="shared" si="0"/>
        <v>0</v>
      </c>
      <c r="V51" s="47"/>
      <c r="W51" s="47">
        <v>409500</v>
      </c>
      <c r="X51" s="47"/>
      <c r="Y51" s="47">
        <v>409500</v>
      </c>
      <c r="Z51" s="47"/>
      <c r="AA51" s="45">
        <f t="shared" si="1"/>
        <v>1</v>
      </c>
      <c r="AB51" s="46">
        <f t="shared" si="2"/>
        <v>0</v>
      </c>
    </row>
    <row r="52" spans="1:28" ht="32.25" customHeight="1">
      <c r="A52" s="10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71" t="s">
        <v>38</v>
      </c>
      <c r="M52" s="64">
        <v>11</v>
      </c>
      <c r="N52" s="64"/>
      <c r="O52" s="65"/>
      <c r="P52" s="70"/>
      <c r="Q52" s="67">
        <f>Q53</f>
        <v>5349473.92</v>
      </c>
      <c r="R52" s="67"/>
      <c r="S52" s="67">
        <f>S53</f>
        <v>3861807.3</v>
      </c>
      <c r="T52" s="67"/>
      <c r="U52" s="69">
        <f t="shared" si="0"/>
        <v>0.72190412697628403</v>
      </c>
      <c r="V52" s="67"/>
      <c r="W52" s="88">
        <f>W53</f>
        <v>5946362.29</v>
      </c>
      <c r="X52" s="88"/>
      <c r="Y52" s="88">
        <f>Y53</f>
        <v>4245779.12</v>
      </c>
      <c r="Z52" s="67"/>
      <c r="AA52" s="69">
        <f t="shared" si="1"/>
        <v>0.71401285574882123</v>
      </c>
      <c r="AB52" s="72">
        <f t="shared" si="2"/>
        <v>1.0994280113355217</v>
      </c>
    </row>
    <row r="53" spans="1:28" ht="16.5" customHeight="1">
      <c r="A53" s="10"/>
      <c r="B53" s="113">
        <v>7</v>
      </c>
      <c r="C53" s="114"/>
      <c r="D53" s="114"/>
      <c r="E53" s="114"/>
      <c r="F53" s="114"/>
      <c r="G53" s="114"/>
      <c r="H53" s="114"/>
      <c r="I53" s="114"/>
      <c r="J53" s="114"/>
      <c r="K53" s="114"/>
      <c r="L53" s="59" t="s">
        <v>39</v>
      </c>
      <c r="M53" s="54">
        <v>11</v>
      </c>
      <c r="N53" s="54">
        <v>1</v>
      </c>
      <c r="O53" s="55"/>
      <c r="P53" s="56"/>
      <c r="Q53" s="52">
        <f>Q54+Q55+Q56</f>
        <v>5349473.92</v>
      </c>
      <c r="R53" s="52"/>
      <c r="S53" s="52">
        <f>S54+S55+S56</f>
        <v>3861807.3</v>
      </c>
      <c r="T53" s="52"/>
      <c r="U53" s="53">
        <f t="shared" si="0"/>
        <v>0.72190412697628403</v>
      </c>
      <c r="V53" s="52"/>
      <c r="W53" s="52">
        <f>W54+W55+W56</f>
        <v>5946362.29</v>
      </c>
      <c r="X53" s="82"/>
      <c r="Y53" s="52">
        <f>Y54+Y55+Y56</f>
        <v>4245779.12</v>
      </c>
      <c r="Z53" s="52"/>
      <c r="AA53" s="53">
        <f t="shared" si="1"/>
        <v>0.71401285574882123</v>
      </c>
      <c r="AB53" s="93">
        <f t="shared" si="2"/>
        <v>1.0994280113355217</v>
      </c>
    </row>
    <row r="54" spans="1:28" ht="48">
      <c r="A54" s="10"/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51" t="s">
        <v>61</v>
      </c>
      <c r="M54" s="48">
        <v>11</v>
      </c>
      <c r="N54" s="48">
        <v>1</v>
      </c>
      <c r="O54" s="49"/>
      <c r="P54" s="50"/>
      <c r="Q54" s="47">
        <v>5110973.92</v>
      </c>
      <c r="R54" s="47"/>
      <c r="S54" s="47">
        <v>3649807.3</v>
      </c>
      <c r="T54" s="47"/>
      <c r="U54" s="45">
        <f t="shared" ref="U54" si="26">IFERROR(S54/Q54,0)</f>
        <v>0.71411190061404184</v>
      </c>
      <c r="V54" s="47"/>
      <c r="W54" s="47">
        <v>5892862.29</v>
      </c>
      <c r="X54" s="47"/>
      <c r="Y54" s="47">
        <v>4240779.12</v>
      </c>
      <c r="Z54" s="47"/>
      <c r="AA54" s="45">
        <f t="shared" ref="AA54" si="27">IFERROR(Y54/W54,0)</f>
        <v>0.71964673723946804</v>
      </c>
      <c r="AB54" s="46">
        <f t="shared" ref="AB54" si="28">IFERROR(Y54/S54,0)</f>
        <v>1.161918636087993</v>
      </c>
    </row>
    <row r="55" spans="1:28" ht="36">
      <c r="A55" s="10"/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51" t="s">
        <v>51</v>
      </c>
      <c r="M55" s="48">
        <v>11</v>
      </c>
      <c r="N55" s="48">
        <v>1</v>
      </c>
      <c r="O55" s="49"/>
      <c r="P55" s="50"/>
      <c r="Q55" s="47">
        <v>191490</v>
      </c>
      <c r="R55" s="47"/>
      <c r="S55" s="47">
        <v>191490</v>
      </c>
      <c r="T55" s="47"/>
      <c r="U55" s="45">
        <f t="shared" ref="U55" si="29">IFERROR(S55/Q55,0)</f>
        <v>1</v>
      </c>
      <c r="V55" s="47"/>
      <c r="W55" s="47"/>
      <c r="X55" s="47"/>
      <c r="Y55" s="47"/>
      <c r="Z55" s="47"/>
      <c r="AA55" s="45">
        <f t="shared" ref="AA55" si="30">IFERROR(Y55/W55,0)</f>
        <v>0</v>
      </c>
      <c r="AB55" s="46">
        <f t="shared" ref="AB55" si="31">IFERROR(Y55/S55,0)</f>
        <v>0</v>
      </c>
    </row>
    <row r="56" spans="1:28" ht="24">
      <c r="A56" s="10"/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51" t="s">
        <v>52</v>
      </c>
      <c r="M56" s="48">
        <v>11</v>
      </c>
      <c r="N56" s="48">
        <v>1</v>
      </c>
      <c r="O56" s="49"/>
      <c r="P56" s="50"/>
      <c r="Q56" s="47">
        <v>47010</v>
      </c>
      <c r="R56" s="47"/>
      <c r="S56" s="47">
        <v>20510</v>
      </c>
      <c r="T56" s="47"/>
      <c r="U56" s="45">
        <f t="shared" ref="U56" si="32">IFERROR(S56/Q56,0)</f>
        <v>0.43629015103169538</v>
      </c>
      <c r="V56" s="47"/>
      <c r="W56" s="47">
        <v>53500</v>
      </c>
      <c r="X56" s="47"/>
      <c r="Y56" s="47">
        <v>5000</v>
      </c>
      <c r="Z56" s="47"/>
      <c r="AA56" s="45">
        <f t="shared" ref="AA56" si="33">IFERROR(Y56/W56,0)</f>
        <v>9.3457943925233641E-2</v>
      </c>
      <c r="AB56" s="46">
        <f t="shared" ref="AB56" si="34">IFERROR(Y56/S56,0)</f>
        <v>0.24378352023403219</v>
      </c>
    </row>
    <row r="57" spans="1:28" ht="24" customHeight="1" thickBot="1">
      <c r="A57" s="10"/>
      <c r="B57" s="111">
        <v>10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01" t="s">
        <v>6</v>
      </c>
      <c r="M57" s="102"/>
      <c r="N57" s="102"/>
      <c r="O57" s="102"/>
      <c r="P57" s="73"/>
      <c r="Q57" s="74">
        <f>Q11+Q20+Q26+Q29+Q43+Q49+Q52</f>
        <v>311564786.91000003</v>
      </c>
      <c r="R57" s="73"/>
      <c r="S57" s="74">
        <f>S11+S20+S26+S29+S43+S49+S52</f>
        <v>215053469.33000004</v>
      </c>
      <c r="T57" s="75"/>
      <c r="U57" s="63">
        <f t="shared" si="0"/>
        <v>0.69023676090880359</v>
      </c>
      <c r="V57" s="75"/>
      <c r="W57" s="94">
        <f>W11+W20+W26+W29+W43+W49+W52</f>
        <v>340737626.73000002</v>
      </c>
      <c r="X57" s="94"/>
      <c r="Y57" s="94">
        <f>Y11+Y20+Y26+Y29+Y43+Y49+Y52</f>
        <v>235133802.36999997</v>
      </c>
      <c r="Z57" s="75"/>
      <c r="AA57" s="63">
        <f t="shared" si="1"/>
        <v>0.69007290044993963</v>
      </c>
      <c r="AB57" s="92">
        <f t="shared" si="2"/>
        <v>1.0933736763352868</v>
      </c>
    </row>
    <row r="58" spans="1:28" ht="12.75" customHeight="1">
      <c r="A58" s="17"/>
      <c r="B58" s="110">
        <v>3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9"/>
      <c r="M58" s="19"/>
      <c r="N58" s="19"/>
      <c r="O58" s="19"/>
      <c r="P58" s="18"/>
      <c r="Q58" s="20"/>
      <c r="R58" s="21"/>
      <c r="S58" s="22"/>
      <c r="T58" s="22"/>
      <c r="U58" s="23"/>
      <c r="V58" s="22"/>
      <c r="W58" s="22"/>
      <c r="X58" s="22"/>
      <c r="Y58" s="22"/>
      <c r="Z58" s="22"/>
      <c r="AA58" s="23"/>
      <c r="AB58" s="24"/>
    </row>
    <row r="59" spans="1:28" ht="38.25" customHeight="1">
      <c r="B59" s="110" t="s">
        <v>7</v>
      </c>
      <c r="C59" s="110"/>
      <c r="D59" s="110"/>
      <c r="E59" s="110"/>
      <c r="F59" s="110"/>
      <c r="G59" s="110"/>
      <c r="H59" s="110"/>
      <c r="I59" s="110"/>
      <c r="J59" s="110"/>
      <c r="K59" s="110"/>
      <c r="L59" s="3" t="s">
        <v>4</v>
      </c>
      <c r="M59" s="3"/>
      <c r="N59" s="3"/>
      <c r="O59" s="3"/>
      <c r="P59" s="3"/>
      <c r="Q59" s="3"/>
      <c r="R59" s="2"/>
      <c r="S59" s="3"/>
      <c r="T59" s="2"/>
      <c r="U59" s="7" t="s">
        <v>3</v>
      </c>
      <c r="V59" s="7" t="s">
        <v>3</v>
      </c>
      <c r="W59" s="3"/>
      <c r="X59" s="2"/>
      <c r="Y59" s="3"/>
      <c r="Z59" s="3"/>
      <c r="AA59" s="2"/>
      <c r="AB59" s="2"/>
    </row>
    <row r="60" spans="1:28" ht="12.75" customHeight="1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76"/>
      <c r="M60" s="3"/>
      <c r="N60" s="3"/>
      <c r="O60" s="3"/>
      <c r="P60" s="6"/>
      <c r="Q60" s="6"/>
      <c r="R60" s="5" t="s">
        <v>2</v>
      </c>
      <c r="S60" s="3"/>
      <c r="T60" s="2"/>
      <c r="U60" s="5" t="s">
        <v>1</v>
      </c>
      <c r="V60" s="4" t="s">
        <v>1</v>
      </c>
      <c r="W60" s="3"/>
      <c r="X60" s="2"/>
      <c r="Y60" s="3"/>
      <c r="Z60" s="3"/>
      <c r="AA60" s="2"/>
      <c r="AB60" s="2"/>
    </row>
    <row r="61" spans="1:28" ht="12.75" customHeight="1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2"/>
      <c r="AB61" s="2"/>
    </row>
    <row r="62" spans="1:28" ht="12.75" customHeight="1">
      <c r="B62" s="3"/>
      <c r="C62" s="3"/>
      <c r="D62" s="3"/>
      <c r="E62" s="3"/>
      <c r="F62" s="3"/>
      <c r="G62" s="3"/>
      <c r="H62" s="3"/>
      <c r="I62" s="3"/>
      <c r="J62" s="3"/>
      <c r="K62" s="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28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23" ht="12.75" customHeight="1">
      <c r="A65" s="2" t="s">
        <v>0</v>
      </c>
      <c r="B65" s="2"/>
      <c r="C65" s="2"/>
      <c r="D65" s="2"/>
      <c r="E65" s="2"/>
      <c r="F65" s="2"/>
      <c r="G65" s="2"/>
      <c r="H65" s="2"/>
      <c r="I65" s="2"/>
      <c r="J65" s="2"/>
      <c r="K65" s="2"/>
      <c r="W65" s="83"/>
    </row>
  </sheetData>
  <mergeCells count="29">
    <mergeCell ref="B20:K20"/>
    <mergeCell ref="B15:K15"/>
    <mergeCell ref="B12:K12"/>
    <mergeCell ref="B11:K11"/>
    <mergeCell ref="B32:K32"/>
    <mergeCell ref="B29:K29"/>
    <mergeCell ref="B25:K25"/>
    <mergeCell ref="B24:K24"/>
    <mergeCell ref="B59:K59"/>
    <mergeCell ref="B58:K58"/>
    <mergeCell ref="B57:K57"/>
    <mergeCell ref="B53:K53"/>
    <mergeCell ref="B35:K35"/>
    <mergeCell ref="L57:O57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</mergeCells>
  <pageMargins left="0.78740157480314965" right="0.39370078740157483" top="0.78740157480314965" bottom="0.39370078740157483" header="0.51181102362204722" footer="0.51181102362204722"/>
  <pageSetup paperSize="9" scale="95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админ</cp:lastModifiedBy>
  <cp:lastPrinted>2018-04-04T05:22:35Z</cp:lastPrinted>
  <dcterms:created xsi:type="dcterms:W3CDTF">2016-09-30T09:36:25Z</dcterms:created>
  <dcterms:modified xsi:type="dcterms:W3CDTF">2019-10-10T06:39:53Z</dcterms:modified>
</cp:coreProperties>
</file>