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 iterate="1"/>
</workbook>
</file>

<file path=xl/calcChain.xml><?xml version="1.0" encoding="utf-8"?>
<calcChain xmlns="http://schemas.openxmlformats.org/spreadsheetml/2006/main">
  <c r="X58" i="2" l="1"/>
  <c r="Y58" i="2"/>
  <c r="W58" i="2"/>
  <c r="X39" i="2"/>
  <c r="Y39" i="2"/>
  <c r="W39" i="2"/>
  <c r="AB41" i="2"/>
  <c r="AA41" i="2"/>
  <c r="Q42" i="2"/>
  <c r="S42" i="2"/>
  <c r="W42" i="2"/>
  <c r="Y42" i="2"/>
  <c r="AA42" i="2"/>
  <c r="AB42" i="2"/>
  <c r="X16" i="2"/>
  <c r="Y16" i="2"/>
  <c r="W16" i="2"/>
  <c r="R16" i="2"/>
  <c r="S16" i="2"/>
  <c r="Q16" i="2"/>
  <c r="Q19" i="2" l="1"/>
  <c r="Q18" i="2" s="1"/>
  <c r="S19" i="2"/>
  <c r="S18" i="2" s="1"/>
  <c r="U22" i="2"/>
  <c r="U25" i="2"/>
  <c r="U26" i="2"/>
  <c r="U20" i="2"/>
  <c r="Y19" i="2" l="1"/>
  <c r="W19" i="2"/>
  <c r="Y12" i="2"/>
  <c r="W12" i="2"/>
  <c r="S12" i="2"/>
  <c r="Q12" i="2"/>
  <c r="Y55" i="2"/>
  <c r="W55" i="2"/>
  <c r="S55" i="2"/>
  <c r="Q55" i="2"/>
  <c r="U57" i="2"/>
  <c r="AA57" i="2"/>
  <c r="AB57" i="2"/>
  <c r="AB29" i="2" l="1"/>
  <c r="AA29" i="2"/>
  <c r="U29" i="2"/>
  <c r="R28" i="2"/>
  <c r="R27" i="2" s="1"/>
  <c r="R58" i="2" s="1"/>
  <c r="S28" i="2"/>
  <c r="S27" i="2" s="1"/>
  <c r="T28" i="2"/>
  <c r="T27" i="2" s="1"/>
  <c r="V28" i="2"/>
  <c r="V27" i="2" s="1"/>
  <c r="W28" i="2"/>
  <c r="W27" i="2" s="1"/>
  <c r="X28" i="2"/>
  <c r="X27" i="2" s="1"/>
  <c r="Y28" i="2"/>
  <c r="Y27" i="2" s="1"/>
  <c r="Z28" i="2"/>
  <c r="AB28" i="2" s="1"/>
  <c r="Q28" i="2"/>
  <c r="Q27" i="2" s="1"/>
  <c r="Z27" i="2" l="1"/>
  <c r="AB27" i="2" s="1"/>
  <c r="AA28" i="2"/>
  <c r="AA27" i="2"/>
  <c r="U27" i="2"/>
  <c r="U28" i="2"/>
  <c r="AA17" i="2"/>
  <c r="AB17" i="2"/>
  <c r="U17" i="2" l="1"/>
  <c r="R55" i="2" l="1"/>
  <c r="Q54" i="2"/>
  <c r="S54" i="2"/>
  <c r="S52" i="2"/>
  <c r="Q52" i="2"/>
  <c r="S51" i="2"/>
  <c r="Q51" i="2"/>
  <c r="S49" i="2"/>
  <c r="Q49" i="2"/>
  <c r="S46" i="2"/>
  <c r="Q46" i="2"/>
  <c r="S39" i="2"/>
  <c r="Q39" i="2"/>
  <c r="S35" i="2"/>
  <c r="Q35" i="2"/>
  <c r="S33" i="2"/>
  <c r="Q33" i="2"/>
  <c r="S31" i="2"/>
  <c r="Q31" i="2"/>
  <c r="S24" i="2"/>
  <c r="Q24" i="2"/>
  <c r="S23" i="2"/>
  <c r="Q23" i="2"/>
  <c r="S21" i="2"/>
  <c r="Q21" i="2"/>
  <c r="S15" i="2"/>
  <c r="Q15" i="2"/>
  <c r="U21" i="2" l="1"/>
  <c r="U23" i="2"/>
  <c r="U24" i="2"/>
  <c r="Q45" i="2"/>
  <c r="S45" i="2"/>
  <c r="Q30" i="2"/>
  <c r="S30" i="2"/>
  <c r="AB56" i="2"/>
  <c r="AA56" i="2"/>
  <c r="U56" i="2"/>
  <c r="Y49" i="2"/>
  <c r="AB49" i="2" s="1"/>
  <c r="W49" i="2"/>
  <c r="AB50" i="2"/>
  <c r="AA50" i="2"/>
  <c r="U50" i="2"/>
  <c r="AB44" i="2"/>
  <c r="AA44" i="2"/>
  <c r="U44" i="2"/>
  <c r="AB43" i="2"/>
  <c r="AA43" i="2"/>
  <c r="U43" i="2"/>
  <c r="W15" i="2"/>
  <c r="AB16" i="2"/>
  <c r="AA16" i="2" l="1"/>
  <c r="AA49" i="2"/>
  <c r="U49" i="2"/>
  <c r="Y15" i="2"/>
  <c r="AA15" i="2" s="1"/>
  <c r="U15" i="2"/>
  <c r="U16" i="2"/>
  <c r="AB20" i="2"/>
  <c r="AA20" i="2"/>
  <c r="AB14" i="2"/>
  <c r="AA14" i="2"/>
  <c r="U14" i="2"/>
  <c r="AB13" i="2"/>
  <c r="AA13" i="2"/>
  <c r="U13" i="2"/>
  <c r="AB15" i="2" l="1"/>
  <c r="U53" i="2"/>
  <c r="U48" i="2"/>
  <c r="U47" i="2"/>
  <c r="U40" i="2"/>
  <c r="U38" i="2"/>
  <c r="U37" i="2"/>
  <c r="U36" i="2"/>
  <c r="U34" i="2"/>
  <c r="U32" i="2"/>
  <c r="AB25" i="2"/>
  <c r="AA25" i="2"/>
  <c r="AB53" i="2"/>
  <c r="AA53" i="2"/>
  <c r="AB48" i="2"/>
  <c r="AA48" i="2"/>
  <c r="AB47" i="2"/>
  <c r="AA47" i="2"/>
  <c r="AB40" i="2"/>
  <c r="AA40" i="2"/>
  <c r="AB38" i="2"/>
  <c r="AA38" i="2"/>
  <c r="AB37" i="2"/>
  <c r="AA37" i="2"/>
  <c r="AB36" i="2"/>
  <c r="AA36" i="2"/>
  <c r="AB34" i="2"/>
  <c r="AA34" i="2"/>
  <c r="AB32" i="2"/>
  <c r="AA32" i="2"/>
  <c r="AB22" i="2"/>
  <c r="AA22" i="2"/>
  <c r="W54" i="2" l="1"/>
  <c r="Y46" i="2"/>
  <c r="Y45" i="2" s="1"/>
  <c r="W46" i="2"/>
  <c r="W45" i="2" s="1"/>
  <c r="Y35" i="2"/>
  <c r="W35" i="2"/>
  <c r="Y33" i="2"/>
  <c r="W33" i="2"/>
  <c r="Y31" i="2"/>
  <c r="W31" i="2"/>
  <c r="Y24" i="2"/>
  <c r="W24" i="2"/>
  <c r="W23" i="2" s="1"/>
  <c r="Y30" i="2" l="1"/>
  <c r="W30" i="2"/>
  <c r="U35" i="2"/>
  <c r="U33" i="2"/>
  <c r="U31" i="2"/>
  <c r="Y23" i="2"/>
  <c r="AB24" i="2"/>
  <c r="AA24" i="2"/>
  <c r="AB31" i="2"/>
  <c r="AA31" i="2"/>
  <c r="AB33" i="2"/>
  <c r="AA33" i="2"/>
  <c r="AB35" i="2"/>
  <c r="AA35" i="2"/>
  <c r="U39" i="2"/>
  <c r="AB39" i="2"/>
  <c r="AA39" i="2"/>
  <c r="U46" i="2"/>
  <c r="AB46" i="2"/>
  <c r="AA46" i="2"/>
  <c r="U55" i="2"/>
  <c r="AB55" i="2"/>
  <c r="AA55" i="2"/>
  <c r="U45" i="2"/>
  <c r="U54" i="2"/>
  <c r="Y54" i="2"/>
  <c r="U19" i="2" l="1"/>
  <c r="AA23" i="2"/>
  <c r="AB23" i="2"/>
  <c r="U30" i="2"/>
  <c r="AB19" i="2"/>
  <c r="AA19" i="2"/>
  <c r="AA54" i="2"/>
  <c r="AB54" i="2"/>
  <c r="AB45" i="2"/>
  <c r="AA45" i="2"/>
  <c r="AA30" i="2"/>
  <c r="AB30" i="2"/>
  <c r="Y21" i="2"/>
  <c r="W21" i="2"/>
  <c r="W18" i="2" s="1"/>
  <c r="AA21" i="2" l="1"/>
  <c r="Y18" i="2"/>
  <c r="Q11" i="2"/>
  <c r="Q58" i="2" s="1"/>
  <c r="W11" i="2"/>
  <c r="W52" i="2"/>
  <c r="W51" i="2" s="1"/>
  <c r="Y52" i="2"/>
  <c r="AB52" i="2" l="1"/>
  <c r="AA52" i="2"/>
  <c r="U51" i="2"/>
  <c r="U52" i="2"/>
  <c r="U18" i="2"/>
  <c r="AB12" i="2"/>
  <c r="AA12" i="2"/>
  <c r="S11" i="2"/>
  <c r="S58" i="2" s="1"/>
  <c r="U12" i="2"/>
  <c r="AB18" i="2"/>
  <c r="AB21" i="2"/>
  <c r="AA18" i="2"/>
  <c r="Y11" i="2"/>
  <c r="Y51" i="2"/>
  <c r="U11" i="2" l="1"/>
  <c r="U58" i="2"/>
  <c r="AA11" i="2"/>
  <c r="AB11" i="2"/>
  <c r="AA51" i="2"/>
  <c r="AB51" i="2"/>
  <c r="AB58" i="2" l="1"/>
  <c r="AA58" i="2"/>
</calcChain>
</file>

<file path=xl/sharedStrings.xml><?xml version="1.0" encoding="utf-8"?>
<sst xmlns="http://schemas.openxmlformats.org/spreadsheetml/2006/main" count="75" uniqueCount="68">
  <si>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</si>
  <si>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</si>
  <si>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</si>
  <si>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</si>
  <si>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</si>
  <si>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</si>
  <si>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</si>
  <si>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</si>
  <si>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</si>
  <si>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</si>
  <si>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</si>
  <si>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</si>
  <si>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</si>
  <si>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</si>
  <si>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</si>
  <si>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</si>
  <si>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</si>
  <si>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</si>
  <si>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</si>
  <si>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</si>
  <si>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</si>
  <si>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</si>
  <si>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</si>
  <si>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</si>
  <si>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</si>
  <si>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</si>
  <si>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</si>
  <si>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</si>
  <si>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</si>
  <si>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</si>
  <si>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</si>
  <si>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</si>
  <si>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</si>
  <si>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</si>
  <si>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</si>
  <si>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</si>
  <si>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</si>
  <si>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</si>
  <si>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</si>
  <si>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</si>
  <si>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Другие вопросы в области культуры, кинематографии</t>
  </si>
  <si>
    <t>Муниципальная программа "Молодежь Лысогорского района на 2018-2020 годы"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</si>
  <si>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</si>
  <si>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% исполнения к исполнению 2020года</t>
  </si>
  <si>
    <t>Муниципальная программа «Обеспечение и содержание  муниципального учреждения «Административно-хозяйственное обслуживание» на 2021-2023 г.г.»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</si>
  <si>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2021-2023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</si>
  <si>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2021-2023 г.г.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</si>
  <si>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2021 -2023годы»</t>
  </si>
  <si>
    <t>Подпрограмма " Развитие системы дошкольного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</si>
  <si>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"Развитие системы общего и дополнительного образования" муниципальной программы «Развитие образования в Лысогорском районе Саратовской области на 2021 год и на плановый период 2022 и 2023 годы».</t>
  </si>
  <si>
    <t>Подпрограмма «Поддержка одаренных детей Лысогорского района Саратовской области»муниципальной программы «Развитие образования в Лысогорском районе Саратовской области на 2021 год и на плановый период 2022 и 2023 годы."</t>
  </si>
  <si>
    <t>Подпрограмма «Система образования в сфере культуры» муниципальной программы Лысогоркого района Саратовской области «Культура Лысогорского района 2021-2023 г."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</si>
  <si>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</si>
  <si>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Муниципальная программа « Обеспечение деятельности муниципального казенного учреждения «Централизованная бухгалтерия отдела образования администрации Лысогорского муниципального района Саратовской области» на 2021-2023 г.г.»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</si>
  <si>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2021-2023 годы»</t>
  </si>
  <si>
    <t>Подпрограмма «Библиотеки» муниципальной программы  Лысогоркого района Саратовской области «Культура Лысогорского района 2021-2023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</si>
  <si>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2021-2023 г." </t>
  </si>
  <si>
    <t>Муниципальная программа «Обеспечение деятельности муниципального казенного учреждения «Централизованная бухгалтерия отдела культуры и кино администрации Лысогорского муниципального района Саратовской области» на 2021-2023 г.г.»</t>
  </si>
  <si>
    <t>Обеспечение жильем молодых семей в рамках федеральной целевой программы "Жилище" на 2016-2021 годы.</t>
  </si>
  <si>
    <t>Муниципальная программа  "Развитие физической культуры, спорта и молодежной политики Лысогорского муниципального района на 2021 - 2023 годы"</t>
  </si>
  <si>
    <t>Сведения по исполнению муниципальных  программ по Лысогорскому району на 30 июня 2021 года</t>
  </si>
  <si>
    <t>Утвержденные бюджетные назначения на 30 июня 2020 года</t>
  </si>
  <si>
    <t>Кассовое исполнение на 30 июня 2020 года</t>
  </si>
  <si>
    <t>% исполнения на 30 июня 2020 года</t>
  </si>
  <si>
    <t>Утвержденные бюджетные назначения на 30 июня 2021 года</t>
  </si>
  <si>
    <t>Кассовое исполнение на 30 июня 2021 года</t>
  </si>
  <si>
    <t>Муниципальная программа "Повышение безопасности дорожного движения в Лысогоском муниципальном районе на 2020 год"</t>
  </si>
  <si>
    <t>Подпрограмма «Работа для подростка 2021-2023г.г.»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</si>
</sst>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0" fontId="10" fillId="3" borderId="22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6"/>
  <sheetViews>
    <sheetView showGridLines="0" showZeros="0" tabSelected="1" zoomScale="87" zoomScaleNormal="87" workbookViewId="0">
      <pane xSplit="14" ySplit="9" topLeftCell="O10" activePane="bottomRight" state="frozen"/>
      <selection pane="topRight" activeCell="O1" sqref="O1"/>
      <selection pane="bottomLeft" activeCell="A10" sqref="A10"/>
      <selection pane="bottomRight" activeCell="AD57" sqref="AD57"/>
    </sheetView>
  </sheetViews>
  <sheetFormatPr defaultColWidth="9.140625" defaultRowHeight="12.75" outlineLevelRow="1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16" t="s">
        <v>60</v>
      </c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7" t="s">
        <v>25</v>
      </c>
      <c r="M8" s="112" t="s">
        <v>24</v>
      </c>
      <c r="N8" s="112" t="s">
        <v>23</v>
      </c>
      <c r="O8" s="112"/>
      <c r="P8" s="43" t="s">
        <v>22</v>
      </c>
      <c r="Q8" s="112" t="s">
        <v>61</v>
      </c>
      <c r="R8" s="43"/>
      <c r="S8" s="112" t="s">
        <v>62</v>
      </c>
      <c r="T8" s="112" t="s">
        <v>21</v>
      </c>
      <c r="U8" s="112" t="s">
        <v>63</v>
      </c>
      <c r="V8" s="112" t="s">
        <v>20</v>
      </c>
      <c r="W8" s="112" t="s">
        <v>64</v>
      </c>
      <c r="X8" s="43"/>
      <c r="Y8" s="112" t="s">
        <v>65</v>
      </c>
      <c r="Z8" s="112" t="s">
        <v>21</v>
      </c>
      <c r="AA8" s="112" t="s">
        <v>26</v>
      </c>
      <c r="AB8" s="114" t="s">
        <v>43</v>
      </c>
    </row>
    <row r="9" spans="1:28" ht="47.25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8"/>
      <c r="M9" s="113"/>
      <c r="N9" s="113"/>
      <c r="O9" s="113"/>
      <c r="P9" s="44"/>
      <c r="Q9" s="113"/>
      <c r="R9" s="44"/>
      <c r="S9" s="113"/>
      <c r="T9" s="113"/>
      <c r="U9" s="113"/>
      <c r="V9" s="113"/>
      <c r="W9" s="113"/>
      <c r="X9" s="44"/>
      <c r="Y9" s="113"/>
      <c r="Z9" s="113"/>
      <c r="AA9" s="113"/>
      <c r="AB9" s="115"/>
    </row>
    <row r="10" spans="1:28" ht="11.2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1" customHeight="1" x14ac:dyDescent="0.2">
      <c r="A11" s="10"/>
      <c r="B11" s="126">
        <v>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11555112.969999999</v>
      </c>
      <c r="R11" s="88"/>
      <c r="S11" s="87">
        <f>S12</f>
        <v>6581184.0099999998</v>
      </c>
      <c r="T11" s="88"/>
      <c r="U11" s="87">
        <f t="shared" ref="U11:U58" si="0">IFERROR(S11/Q11,0)</f>
        <v>0.5695473533739065</v>
      </c>
      <c r="V11" s="80"/>
      <c r="W11" s="87">
        <f>W12</f>
        <v>13687304.939999999</v>
      </c>
      <c r="X11" s="88"/>
      <c r="Y11" s="87">
        <f>Y12</f>
        <v>6392280.0999999996</v>
      </c>
      <c r="Z11" s="68"/>
      <c r="AA11" s="69">
        <f t="shared" ref="AA11:AB58" si="1">IFERROR(Y11/W11,0)</f>
        <v>0.46702255323610842</v>
      </c>
      <c r="AB11" s="72">
        <f t="shared" ref="AB11:AB58" si="2">IFERROR(Y11/S11,0)</f>
        <v>0.97129636404133912</v>
      </c>
    </row>
    <row r="12" spans="1:28" ht="21.75" customHeight="1" x14ac:dyDescent="0.2">
      <c r="A12" s="10"/>
      <c r="B12" s="122">
        <v>13</v>
      </c>
      <c r="C12" s="123"/>
      <c r="D12" s="123"/>
      <c r="E12" s="123"/>
      <c r="F12" s="123"/>
      <c r="G12" s="123"/>
      <c r="H12" s="123"/>
      <c r="I12" s="123"/>
      <c r="J12" s="123"/>
      <c r="K12" s="123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11555112.969999999</v>
      </c>
      <c r="R12" s="89"/>
      <c r="S12" s="89">
        <f>S13+S14</f>
        <v>6581184.0099999998</v>
      </c>
      <c r="T12" s="89"/>
      <c r="U12" s="89">
        <f t="shared" si="0"/>
        <v>0.5695473533739065</v>
      </c>
      <c r="V12" s="81"/>
      <c r="W12" s="89">
        <f>W13+W14</f>
        <v>13687304.939999999</v>
      </c>
      <c r="X12" s="89"/>
      <c r="Y12" s="89">
        <f>Y13+Y14</f>
        <v>6392280.0999999996</v>
      </c>
      <c r="Z12" s="52"/>
      <c r="AA12" s="53">
        <f t="shared" si="1"/>
        <v>0.46702255323610842</v>
      </c>
      <c r="AB12" s="60">
        <f t="shared" si="2"/>
        <v>0.97129636404133912</v>
      </c>
    </row>
    <row r="13" spans="1:28" ht="53.25" customHeight="1" x14ac:dyDescent="0.2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44</v>
      </c>
      <c r="M13" s="48">
        <v>1</v>
      </c>
      <c r="N13" s="48">
        <v>13</v>
      </c>
      <c r="O13" s="49"/>
      <c r="P13" s="50"/>
      <c r="Q13" s="47">
        <v>9118115.2799999993</v>
      </c>
      <c r="R13" s="47"/>
      <c r="S13" s="47">
        <v>4935451.74</v>
      </c>
      <c r="T13" s="47"/>
      <c r="U13" s="45">
        <f t="shared" ref="U13:U14" si="3">IFERROR(S13/Q13,0)</f>
        <v>0.54127981369413003</v>
      </c>
      <c r="V13" s="47"/>
      <c r="W13" s="47">
        <v>10827788.25</v>
      </c>
      <c r="X13" s="47"/>
      <c r="Y13" s="47">
        <v>4674195.26</v>
      </c>
      <c r="Z13" s="47"/>
      <c r="AA13" s="45">
        <f t="shared" ref="AA13:AA14" si="4">IFERROR(Y13/W13,0)</f>
        <v>0.43168513754413324</v>
      </c>
      <c r="AB13" s="46">
        <f t="shared" ref="AB13:AB14" si="5">IFERROR(Y13/S13,0)</f>
        <v>0.94706533590783315</v>
      </c>
    </row>
    <row r="14" spans="1:28" ht="72" x14ac:dyDescent="0.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45</v>
      </c>
      <c r="M14" s="48">
        <v>1</v>
      </c>
      <c r="N14" s="48">
        <v>13</v>
      </c>
      <c r="O14" s="49"/>
      <c r="P14" s="50"/>
      <c r="Q14" s="47">
        <v>2436997.69</v>
      </c>
      <c r="R14" s="47"/>
      <c r="S14" s="47">
        <v>1645732.27</v>
      </c>
      <c r="T14" s="47"/>
      <c r="U14" s="45">
        <f t="shared" si="3"/>
        <v>0.67531137873175417</v>
      </c>
      <c r="V14" s="47"/>
      <c r="W14" s="47">
        <v>2859516.69</v>
      </c>
      <c r="X14" s="47"/>
      <c r="Y14" s="47">
        <v>1718084.84</v>
      </c>
      <c r="Z14" s="47"/>
      <c r="AA14" s="45">
        <f t="shared" si="4"/>
        <v>0.6008304990868929</v>
      </c>
      <c r="AB14" s="46">
        <f t="shared" si="5"/>
        <v>1.0439637548092802</v>
      </c>
    </row>
    <row r="15" spans="1:28" ht="24" x14ac:dyDescent="0.2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1090705.55</v>
      </c>
      <c r="R15" s="88"/>
      <c r="S15" s="87">
        <f>S16</f>
        <v>587719.61</v>
      </c>
      <c r="T15" s="68"/>
      <c r="U15" s="69">
        <f t="shared" ref="U15:U17" si="6">IFERROR(S15/Q15,0)</f>
        <v>0.53884351280691656</v>
      </c>
      <c r="V15" s="68"/>
      <c r="W15" s="87">
        <f>W16</f>
        <v>1264631</v>
      </c>
      <c r="X15" s="88"/>
      <c r="Y15" s="87">
        <f>Y16</f>
        <v>645899.56000000006</v>
      </c>
      <c r="Z15" s="68"/>
      <c r="AA15" s="69">
        <f t="shared" ref="AA15:AA17" si="7">IFERROR(Y15/W15,0)</f>
        <v>0.51074152064910638</v>
      </c>
      <c r="AB15" s="72">
        <f t="shared" ref="AB15:AB17" si="8">IFERROR(Y15/S15,0)</f>
        <v>1.0989926982358136</v>
      </c>
    </row>
    <row r="16" spans="1:28" ht="48" x14ac:dyDescent="0.2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Q17</f>
        <v>1090705.55</v>
      </c>
      <c r="R16" s="89">
        <f t="shared" ref="R16:S16" si="9">R17</f>
        <v>0</v>
      </c>
      <c r="S16" s="89">
        <f t="shared" si="9"/>
        <v>587719.61</v>
      </c>
      <c r="T16" s="58"/>
      <c r="U16" s="53">
        <f t="shared" si="6"/>
        <v>0.53884351280691656</v>
      </c>
      <c r="V16" s="58"/>
      <c r="W16" s="89">
        <f>W17</f>
        <v>1264631</v>
      </c>
      <c r="X16" s="89">
        <f t="shared" ref="X16:Y16" si="10">X17</f>
        <v>0</v>
      </c>
      <c r="Y16" s="89">
        <f t="shared" si="10"/>
        <v>645899.56000000006</v>
      </c>
      <c r="Z16" s="58"/>
      <c r="AA16" s="53">
        <f t="shared" si="7"/>
        <v>0.51074152064910638</v>
      </c>
      <c r="AB16" s="60">
        <f t="shared" si="8"/>
        <v>1.0989926982358136</v>
      </c>
    </row>
    <row r="17" spans="1:28" ht="72" x14ac:dyDescent="0.2">
      <c r="A17" s="10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51" t="s">
        <v>46</v>
      </c>
      <c r="M17" s="48">
        <v>3</v>
      </c>
      <c r="N17" s="48">
        <v>9</v>
      </c>
      <c r="O17" s="49"/>
      <c r="P17" s="50"/>
      <c r="Q17" s="47">
        <v>1090705.55</v>
      </c>
      <c r="R17" s="47"/>
      <c r="S17" s="47">
        <v>587719.61</v>
      </c>
      <c r="T17" s="47"/>
      <c r="U17" s="45">
        <f t="shared" si="6"/>
        <v>0.53884351280691656</v>
      </c>
      <c r="V17" s="47"/>
      <c r="W17" s="47">
        <v>1264631</v>
      </c>
      <c r="X17" s="47"/>
      <c r="Y17" s="47">
        <v>645899.56000000006</v>
      </c>
      <c r="Z17" s="47"/>
      <c r="AA17" s="45">
        <f t="shared" si="7"/>
        <v>0.51074152064910638</v>
      </c>
      <c r="AB17" s="46">
        <f t="shared" si="8"/>
        <v>1.0989926982358136</v>
      </c>
    </row>
    <row r="18" spans="1:28" ht="21" customHeight="1" x14ac:dyDescent="0.2">
      <c r="A18" s="10"/>
      <c r="B18" s="124">
        <v>4</v>
      </c>
      <c r="C18" s="125"/>
      <c r="D18" s="125"/>
      <c r="E18" s="125"/>
      <c r="F18" s="125"/>
      <c r="G18" s="125"/>
      <c r="H18" s="125"/>
      <c r="I18" s="125"/>
      <c r="J18" s="125"/>
      <c r="K18" s="125"/>
      <c r="L18" s="71" t="s">
        <v>17</v>
      </c>
      <c r="M18" s="64">
        <v>4</v>
      </c>
      <c r="N18" s="64">
        <v>0</v>
      </c>
      <c r="O18" s="65">
        <v>0</v>
      </c>
      <c r="P18" s="66"/>
      <c r="Q18" s="87">
        <f>Q19</f>
        <v>16525450</v>
      </c>
      <c r="R18" s="88"/>
      <c r="S18" s="87">
        <f>S19</f>
        <v>1923621</v>
      </c>
      <c r="T18" s="68"/>
      <c r="U18" s="69">
        <f t="shared" si="0"/>
        <v>0.11640354725589923</v>
      </c>
      <c r="V18" s="68"/>
      <c r="W18" s="87">
        <f>W21+W19</f>
        <v>29708100</v>
      </c>
      <c r="X18" s="88"/>
      <c r="Y18" s="87">
        <f>Y21+Y19</f>
        <v>3412323</v>
      </c>
      <c r="Z18" s="68"/>
      <c r="AA18" s="69">
        <f t="shared" si="1"/>
        <v>0.11486170438365294</v>
      </c>
      <c r="AB18" s="72">
        <f t="shared" si="2"/>
        <v>1.7739060864900102</v>
      </c>
    </row>
    <row r="19" spans="1:28" s="32" customFormat="1" ht="20.25" customHeight="1" x14ac:dyDescent="0.2">
      <c r="A19" s="29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59" t="s">
        <v>27</v>
      </c>
      <c r="M19" s="54">
        <v>4</v>
      </c>
      <c r="N19" s="54">
        <v>9</v>
      </c>
      <c r="O19" s="55"/>
      <c r="P19" s="57"/>
      <c r="Q19" s="89">
        <f>Q20+Q26</f>
        <v>16525450</v>
      </c>
      <c r="R19" s="90"/>
      <c r="S19" s="89">
        <f>S20+S26</f>
        <v>1923621</v>
      </c>
      <c r="T19" s="58"/>
      <c r="U19" s="53">
        <f t="shared" si="0"/>
        <v>0.11640354725589923</v>
      </c>
      <c r="V19" s="58"/>
      <c r="W19" s="89">
        <f>W20</f>
        <v>29708100</v>
      </c>
      <c r="X19" s="90"/>
      <c r="Y19" s="89">
        <f>Y20</f>
        <v>3412323</v>
      </c>
      <c r="Z19" s="58"/>
      <c r="AA19" s="53">
        <f t="shared" si="1"/>
        <v>0.11486170438365294</v>
      </c>
      <c r="AB19" s="60">
        <f t="shared" si="2"/>
        <v>1.7739060864900102</v>
      </c>
    </row>
    <row r="20" spans="1:28" s="32" customFormat="1" ht="63.7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1" t="s">
        <v>47</v>
      </c>
      <c r="M20" s="48">
        <v>4</v>
      </c>
      <c r="N20" s="48">
        <v>9</v>
      </c>
      <c r="O20" s="49"/>
      <c r="P20" s="50"/>
      <c r="Q20" s="47">
        <v>16515450</v>
      </c>
      <c r="R20" s="47"/>
      <c r="S20" s="47">
        <v>1923621</v>
      </c>
      <c r="T20" s="47"/>
      <c r="U20" s="53">
        <f t="shared" si="0"/>
        <v>0.116474028863882</v>
      </c>
      <c r="V20" s="47"/>
      <c r="W20" s="47">
        <v>29708100</v>
      </c>
      <c r="X20" s="47"/>
      <c r="Y20" s="47">
        <v>3412323</v>
      </c>
      <c r="Z20" s="47"/>
      <c r="AA20" s="45">
        <f t="shared" ref="AA20" si="11">IFERROR(Y20/W20,0)</f>
        <v>0.11486170438365294</v>
      </c>
      <c r="AB20" s="46">
        <f t="shared" ref="AB20" si="12">IFERROR(Y20/S20,0)</f>
        <v>1.7739060864900102</v>
      </c>
    </row>
    <row r="21" spans="1:28" ht="35.25" hidden="1" customHeight="1" outlineLevel="1" x14ac:dyDescent="0.2">
      <c r="A21" s="10"/>
      <c r="B21" s="122">
        <v>12</v>
      </c>
      <c r="C21" s="123"/>
      <c r="D21" s="123"/>
      <c r="E21" s="123"/>
      <c r="F21" s="123"/>
      <c r="G21" s="123"/>
      <c r="H21" s="123"/>
      <c r="I21" s="123"/>
      <c r="J21" s="123"/>
      <c r="K21" s="123"/>
      <c r="L21" s="59" t="s">
        <v>16</v>
      </c>
      <c r="M21" s="54">
        <v>4</v>
      </c>
      <c r="N21" s="54">
        <v>12</v>
      </c>
      <c r="O21" s="55">
        <v>0</v>
      </c>
      <c r="P21" s="56"/>
      <c r="Q21" s="89">
        <f>Q22</f>
        <v>0</v>
      </c>
      <c r="R21" s="81"/>
      <c r="S21" s="81">
        <f>S22</f>
        <v>0</v>
      </c>
      <c r="T21" s="52"/>
      <c r="U21" s="53">
        <f t="shared" si="0"/>
        <v>0</v>
      </c>
      <c r="V21" s="52"/>
      <c r="W21" s="89">
        <f>W22</f>
        <v>0</v>
      </c>
      <c r="X21" s="81"/>
      <c r="Y21" s="81">
        <f>Y22</f>
        <v>0</v>
      </c>
      <c r="Z21" s="52"/>
      <c r="AA21" s="53">
        <f t="shared" si="1"/>
        <v>0</v>
      </c>
      <c r="AB21" s="60">
        <f t="shared" si="2"/>
        <v>0</v>
      </c>
    </row>
    <row r="22" spans="1:28" ht="47.25" hidden="1" customHeight="1" outlineLevel="1" x14ac:dyDescent="0.2">
      <c r="A22" s="10"/>
      <c r="B22" s="122" t="s">
        <v>14</v>
      </c>
      <c r="C22" s="123"/>
      <c r="D22" s="123"/>
      <c r="E22" s="123"/>
      <c r="F22" s="123"/>
      <c r="G22" s="123"/>
      <c r="H22" s="123"/>
      <c r="I22" s="123"/>
      <c r="J22" s="123"/>
      <c r="K22" s="123"/>
      <c r="L22" s="51" t="s">
        <v>15</v>
      </c>
      <c r="M22" s="48">
        <v>4</v>
      </c>
      <c r="N22" s="48">
        <v>12</v>
      </c>
      <c r="O22" s="49"/>
      <c r="P22" s="50"/>
      <c r="Q22" s="47"/>
      <c r="R22" s="47"/>
      <c r="S22" s="47"/>
      <c r="T22" s="47"/>
      <c r="U22" s="53">
        <f t="shared" si="0"/>
        <v>0</v>
      </c>
      <c r="V22" s="47"/>
      <c r="W22" s="47"/>
      <c r="X22" s="47"/>
      <c r="Y22" s="47"/>
      <c r="Z22" s="47"/>
      <c r="AA22" s="45">
        <f t="shared" si="1"/>
        <v>0</v>
      </c>
      <c r="AB22" s="46">
        <f t="shared" si="2"/>
        <v>0</v>
      </c>
    </row>
    <row r="23" spans="1:28" ht="18.75" hidden="1" customHeight="1" outlineLevel="1" x14ac:dyDescent="0.2">
      <c r="A23" s="10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71" t="s">
        <v>28</v>
      </c>
      <c r="M23" s="64">
        <v>5</v>
      </c>
      <c r="N23" s="64"/>
      <c r="O23" s="65"/>
      <c r="P23" s="70"/>
      <c r="Q23" s="79">
        <f>Q24</f>
        <v>0</v>
      </c>
      <c r="R23" s="79"/>
      <c r="S23" s="79">
        <f>S24</f>
        <v>0</v>
      </c>
      <c r="T23" s="67"/>
      <c r="U23" s="53">
        <f t="shared" si="0"/>
        <v>0</v>
      </c>
      <c r="V23" s="67"/>
      <c r="W23" s="79">
        <f>W24</f>
        <v>0</v>
      </c>
      <c r="X23" s="79"/>
      <c r="Y23" s="79">
        <f>Y24</f>
        <v>0</v>
      </c>
      <c r="Z23" s="67"/>
      <c r="AA23" s="69">
        <f t="shared" si="1"/>
        <v>0</v>
      </c>
      <c r="AB23" s="72">
        <f t="shared" si="2"/>
        <v>0</v>
      </c>
    </row>
    <row r="24" spans="1:28" ht="17.25" hidden="1" customHeight="1" outlineLevel="1" x14ac:dyDescent="0.2">
      <c r="A24" s="10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59" t="s">
        <v>29</v>
      </c>
      <c r="M24" s="54">
        <v>5</v>
      </c>
      <c r="N24" s="54">
        <v>2</v>
      </c>
      <c r="O24" s="55"/>
      <c r="P24" s="56"/>
      <c r="Q24" s="81">
        <f>Q25</f>
        <v>0</v>
      </c>
      <c r="R24" s="81"/>
      <c r="S24" s="81">
        <f>S25</f>
        <v>0</v>
      </c>
      <c r="T24" s="52"/>
      <c r="U24" s="53">
        <f t="shared" si="0"/>
        <v>0</v>
      </c>
      <c r="V24" s="52"/>
      <c r="W24" s="81">
        <f>W25</f>
        <v>0</v>
      </c>
      <c r="X24" s="81"/>
      <c r="Y24" s="81">
        <f>Y25</f>
        <v>0</v>
      </c>
      <c r="Z24" s="52"/>
      <c r="AA24" s="53">
        <f t="shared" si="1"/>
        <v>0</v>
      </c>
      <c r="AB24" s="60">
        <f t="shared" si="2"/>
        <v>0</v>
      </c>
    </row>
    <row r="25" spans="1:28" ht="62.25" hidden="1" customHeight="1" outlineLevel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51" t="s">
        <v>30</v>
      </c>
      <c r="M25" s="48">
        <v>5</v>
      </c>
      <c r="N25" s="48">
        <v>2</v>
      </c>
      <c r="O25" s="49"/>
      <c r="P25" s="50"/>
      <c r="Q25" s="47"/>
      <c r="R25" s="47"/>
      <c r="S25" s="47"/>
      <c r="T25" s="47"/>
      <c r="U25" s="53">
        <f t="shared" si="0"/>
        <v>0</v>
      </c>
      <c r="V25" s="47"/>
      <c r="W25" s="47"/>
      <c r="X25" s="47"/>
      <c r="Y25" s="47"/>
      <c r="Z25" s="47"/>
      <c r="AA25" s="45">
        <f t="shared" si="1"/>
        <v>0</v>
      </c>
      <c r="AB25" s="46">
        <f t="shared" si="2"/>
        <v>0</v>
      </c>
    </row>
    <row r="26" spans="1:28" ht="62.25" customHeight="1" outlineLevel="1" x14ac:dyDescent="0.2">
      <c r="A26" s="10"/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51" t="s">
        <v>66</v>
      </c>
      <c r="M26" s="48">
        <v>4</v>
      </c>
      <c r="N26" s="48">
        <v>9</v>
      </c>
      <c r="O26" s="49"/>
      <c r="P26" s="50"/>
      <c r="Q26" s="47">
        <v>10000</v>
      </c>
      <c r="R26" s="47"/>
      <c r="S26" s="47"/>
      <c r="T26" s="47"/>
      <c r="U26" s="53">
        <f t="shared" si="0"/>
        <v>0</v>
      </c>
      <c r="V26" s="47"/>
      <c r="W26" s="47"/>
      <c r="X26" s="47"/>
      <c r="Y26" s="47"/>
      <c r="Z26" s="47"/>
      <c r="AA26" s="45"/>
      <c r="AB26" s="109"/>
    </row>
    <row r="27" spans="1:28" ht="28.5" customHeight="1" outlineLevel="1" x14ac:dyDescent="0.2">
      <c r="A27" s="10"/>
      <c r="B27" s="100"/>
      <c r="C27" s="101"/>
      <c r="D27" s="101"/>
      <c r="E27" s="101"/>
      <c r="F27" s="101"/>
      <c r="G27" s="101"/>
      <c r="H27" s="101"/>
      <c r="I27" s="101"/>
      <c r="J27" s="101"/>
      <c r="K27" s="101"/>
      <c r="L27" s="71" t="s">
        <v>28</v>
      </c>
      <c r="M27" s="64">
        <v>5</v>
      </c>
      <c r="N27" s="102"/>
      <c r="O27" s="103"/>
      <c r="P27" s="66"/>
      <c r="Q27" s="87">
        <f>Q28</f>
        <v>0</v>
      </c>
      <c r="R27" s="87">
        <f t="shared" ref="R27:Z28" si="13">R28</f>
        <v>0</v>
      </c>
      <c r="S27" s="87">
        <f t="shared" si="13"/>
        <v>0</v>
      </c>
      <c r="T27" s="87">
        <f t="shared" si="13"/>
        <v>0</v>
      </c>
      <c r="U27" s="69">
        <f t="shared" si="0"/>
        <v>0</v>
      </c>
      <c r="V27" s="87">
        <f t="shared" si="13"/>
        <v>0</v>
      </c>
      <c r="W27" s="87">
        <f t="shared" si="13"/>
        <v>30629183</v>
      </c>
      <c r="X27" s="87">
        <f t="shared" si="13"/>
        <v>0</v>
      </c>
      <c r="Y27" s="87">
        <f t="shared" si="13"/>
        <v>15758089.119999999</v>
      </c>
      <c r="Z27" s="87">
        <f t="shared" si="13"/>
        <v>0</v>
      </c>
      <c r="AA27" s="69">
        <f t="shared" si="1"/>
        <v>0.51447957720583015</v>
      </c>
      <c r="AB27" s="69">
        <f t="shared" si="1"/>
        <v>0</v>
      </c>
    </row>
    <row r="28" spans="1:28" ht="33" customHeight="1" outlineLevel="1" x14ac:dyDescent="0.2">
      <c r="A28" s="10"/>
      <c r="B28" s="100"/>
      <c r="C28" s="101"/>
      <c r="D28" s="101"/>
      <c r="E28" s="101"/>
      <c r="F28" s="101"/>
      <c r="G28" s="101"/>
      <c r="H28" s="101"/>
      <c r="I28" s="101"/>
      <c r="J28" s="101"/>
      <c r="K28" s="101"/>
      <c r="L28" s="59" t="s">
        <v>29</v>
      </c>
      <c r="M28" s="54">
        <v>5</v>
      </c>
      <c r="N28" s="54">
        <v>2</v>
      </c>
      <c r="O28" s="104"/>
      <c r="P28" s="57"/>
      <c r="Q28" s="58">
        <f>Q29</f>
        <v>0</v>
      </c>
      <c r="R28" s="58">
        <f t="shared" si="13"/>
        <v>0</v>
      </c>
      <c r="S28" s="58">
        <f t="shared" si="13"/>
        <v>0</v>
      </c>
      <c r="T28" s="58">
        <f t="shared" si="13"/>
        <v>0</v>
      </c>
      <c r="U28" s="53">
        <f t="shared" si="0"/>
        <v>0</v>
      </c>
      <c r="V28" s="58">
        <f t="shared" si="13"/>
        <v>0</v>
      </c>
      <c r="W28" s="58">
        <f t="shared" si="13"/>
        <v>30629183</v>
      </c>
      <c r="X28" s="58">
        <f t="shared" si="13"/>
        <v>0</v>
      </c>
      <c r="Y28" s="58">
        <f t="shared" si="13"/>
        <v>15758089.119999999</v>
      </c>
      <c r="Z28" s="58">
        <f t="shared" si="13"/>
        <v>0</v>
      </c>
      <c r="AA28" s="53">
        <f t="shared" si="1"/>
        <v>0.51447957720583015</v>
      </c>
      <c r="AB28" s="53">
        <f t="shared" si="1"/>
        <v>0</v>
      </c>
    </row>
    <row r="29" spans="1:28" ht="62.25" customHeight="1" outlineLevel="1" x14ac:dyDescent="0.2">
      <c r="A29" s="10"/>
      <c r="B29" s="100"/>
      <c r="C29" s="101"/>
      <c r="D29" s="101"/>
      <c r="E29" s="101"/>
      <c r="F29" s="101"/>
      <c r="G29" s="101"/>
      <c r="H29" s="101"/>
      <c r="I29" s="101"/>
      <c r="J29" s="101"/>
      <c r="K29" s="101"/>
      <c r="L29" s="51" t="s">
        <v>42</v>
      </c>
      <c r="M29" s="48">
        <v>5</v>
      </c>
      <c r="N29" s="48">
        <v>2</v>
      </c>
      <c r="O29" s="49"/>
      <c r="P29" s="50"/>
      <c r="Q29" s="47"/>
      <c r="R29" s="47"/>
      <c r="S29" s="47"/>
      <c r="T29" s="47"/>
      <c r="U29" s="45">
        <f t="shared" si="0"/>
        <v>0</v>
      </c>
      <c r="V29" s="47"/>
      <c r="W29" s="47">
        <v>30629183</v>
      </c>
      <c r="X29" s="47"/>
      <c r="Y29" s="47">
        <v>15758089.119999999</v>
      </c>
      <c r="Z29" s="47"/>
      <c r="AA29" s="45">
        <f t="shared" si="1"/>
        <v>0.51447957720583015</v>
      </c>
      <c r="AB29" s="45">
        <f t="shared" si="1"/>
        <v>0</v>
      </c>
    </row>
    <row r="30" spans="1:28" ht="21" customHeight="1" x14ac:dyDescent="0.2">
      <c r="A30" s="10"/>
      <c r="B30" s="124">
        <v>7</v>
      </c>
      <c r="C30" s="125"/>
      <c r="D30" s="125"/>
      <c r="E30" s="125"/>
      <c r="F30" s="125"/>
      <c r="G30" s="125"/>
      <c r="H30" s="125"/>
      <c r="I30" s="125"/>
      <c r="J30" s="125"/>
      <c r="K30" s="125"/>
      <c r="L30" s="71" t="s">
        <v>13</v>
      </c>
      <c r="M30" s="64">
        <v>7</v>
      </c>
      <c r="N30" s="64">
        <v>0</v>
      </c>
      <c r="O30" s="65">
        <v>0</v>
      </c>
      <c r="P30" s="66"/>
      <c r="Q30" s="87">
        <f>Q31+Q33+Q35+Q39+Q42</f>
        <v>273383937.17000002</v>
      </c>
      <c r="R30" s="88"/>
      <c r="S30" s="87">
        <f>S31+S33+S35+S39+S42</f>
        <v>141235004.19999999</v>
      </c>
      <c r="T30" s="68"/>
      <c r="U30" s="69">
        <f t="shared" si="0"/>
        <v>0.51661778545597192</v>
      </c>
      <c r="V30" s="68"/>
      <c r="W30" s="87">
        <f>W31+W33+W35+W39+W42</f>
        <v>317924441.28999996</v>
      </c>
      <c r="X30" s="88"/>
      <c r="Y30" s="87">
        <f>Y31+Y33+Y35+Y39+Y42</f>
        <v>157617472.83999997</v>
      </c>
      <c r="Z30" s="68"/>
      <c r="AA30" s="69">
        <f t="shared" si="1"/>
        <v>0.49577022829844852</v>
      </c>
      <c r="AB30" s="72">
        <f t="shared" si="2"/>
        <v>1.1159943934069001</v>
      </c>
    </row>
    <row r="31" spans="1:28" ht="21.75" customHeight="1" x14ac:dyDescent="0.2">
      <c r="A31" s="10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59" t="s">
        <v>31</v>
      </c>
      <c r="M31" s="54">
        <v>7</v>
      </c>
      <c r="N31" s="54">
        <v>1</v>
      </c>
      <c r="O31" s="55"/>
      <c r="P31" s="57"/>
      <c r="Q31" s="89">
        <f>Q32</f>
        <v>41138675.310000002</v>
      </c>
      <c r="R31" s="90"/>
      <c r="S31" s="89">
        <f>S32</f>
        <v>21032860.27</v>
      </c>
      <c r="T31" s="58"/>
      <c r="U31" s="53">
        <f t="shared" si="0"/>
        <v>0.51126731990048613</v>
      </c>
      <c r="V31" s="58"/>
      <c r="W31" s="89">
        <f>W32</f>
        <v>43166550.5</v>
      </c>
      <c r="X31" s="90"/>
      <c r="Y31" s="89">
        <f>Y32</f>
        <v>23843678.739999998</v>
      </c>
      <c r="Z31" s="58"/>
      <c r="AA31" s="53">
        <f t="shared" si="1"/>
        <v>0.55236470053357634</v>
      </c>
      <c r="AB31" s="60">
        <f t="shared" si="2"/>
        <v>1.1336393830376548</v>
      </c>
    </row>
    <row r="32" spans="1:28" ht="64.5" customHeight="1" x14ac:dyDescent="0.2">
      <c r="A32" s="10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51" t="s">
        <v>48</v>
      </c>
      <c r="M32" s="94">
        <v>7</v>
      </c>
      <c r="N32" s="94">
        <v>1</v>
      </c>
      <c r="O32" s="95"/>
      <c r="P32" s="96"/>
      <c r="Q32" s="97">
        <v>41138675.310000002</v>
      </c>
      <c r="R32" s="97"/>
      <c r="S32" s="97">
        <v>21032860.27</v>
      </c>
      <c r="T32" s="97"/>
      <c r="U32" s="45">
        <f t="shared" si="0"/>
        <v>0.51126731990048613</v>
      </c>
      <c r="V32" s="97"/>
      <c r="W32" s="97">
        <v>43166550.5</v>
      </c>
      <c r="X32" s="97"/>
      <c r="Y32" s="97">
        <v>23843678.739999998</v>
      </c>
      <c r="Z32" s="97"/>
      <c r="AA32" s="45">
        <f t="shared" si="1"/>
        <v>0.55236470053357634</v>
      </c>
      <c r="AB32" s="46">
        <f t="shared" si="2"/>
        <v>1.1336393830376548</v>
      </c>
    </row>
    <row r="33" spans="1:28" ht="18.75" customHeight="1" x14ac:dyDescent="0.2">
      <c r="A33" s="10"/>
      <c r="B33" s="122">
        <v>2</v>
      </c>
      <c r="C33" s="123"/>
      <c r="D33" s="123"/>
      <c r="E33" s="123"/>
      <c r="F33" s="123"/>
      <c r="G33" s="123"/>
      <c r="H33" s="123"/>
      <c r="I33" s="123"/>
      <c r="J33" s="123"/>
      <c r="K33" s="123"/>
      <c r="L33" s="59" t="s">
        <v>12</v>
      </c>
      <c r="M33" s="54">
        <v>7</v>
      </c>
      <c r="N33" s="54">
        <v>2</v>
      </c>
      <c r="O33" s="55">
        <v>0</v>
      </c>
      <c r="P33" s="56"/>
      <c r="Q33" s="89">
        <f>Q34</f>
        <v>214214936.65000001</v>
      </c>
      <c r="R33" s="89"/>
      <c r="S33" s="89">
        <f>S34</f>
        <v>110946165.23999999</v>
      </c>
      <c r="T33" s="52"/>
      <c r="U33" s="53">
        <f t="shared" si="0"/>
        <v>0.51791983778083572</v>
      </c>
      <c r="V33" s="52"/>
      <c r="W33" s="89">
        <f>W34</f>
        <v>255175344.91</v>
      </c>
      <c r="X33" s="89"/>
      <c r="Y33" s="89">
        <f>Y34</f>
        <v>124133391.05</v>
      </c>
      <c r="Z33" s="52"/>
      <c r="AA33" s="53">
        <f t="shared" si="1"/>
        <v>0.48646310674638915</v>
      </c>
      <c r="AB33" s="60">
        <f t="shared" si="2"/>
        <v>1.1188614836887174</v>
      </c>
    </row>
    <row r="34" spans="1:28" ht="76.5" customHeight="1" x14ac:dyDescent="0.2">
      <c r="A34" s="10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51" t="s">
        <v>49</v>
      </c>
      <c r="M34" s="94">
        <v>7</v>
      </c>
      <c r="N34" s="94">
        <v>2</v>
      </c>
      <c r="O34" s="95"/>
      <c r="P34" s="96"/>
      <c r="Q34" s="97">
        <v>214214936.65000001</v>
      </c>
      <c r="R34" s="97"/>
      <c r="S34" s="97">
        <v>110946165.23999999</v>
      </c>
      <c r="T34" s="97"/>
      <c r="U34" s="45">
        <f t="shared" si="0"/>
        <v>0.51791983778083572</v>
      </c>
      <c r="V34" s="97"/>
      <c r="W34" s="97">
        <v>255175344.91</v>
      </c>
      <c r="X34" s="97"/>
      <c r="Y34" s="97">
        <v>124133391.05</v>
      </c>
      <c r="Z34" s="97"/>
      <c r="AA34" s="45">
        <f t="shared" si="1"/>
        <v>0.48646310674638915</v>
      </c>
      <c r="AB34" s="46">
        <f t="shared" si="2"/>
        <v>1.1188614836887174</v>
      </c>
    </row>
    <row r="35" spans="1:28" ht="20.25" customHeight="1" x14ac:dyDescent="0.2">
      <c r="A35" s="10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59" t="s">
        <v>32</v>
      </c>
      <c r="M35" s="54">
        <v>7</v>
      </c>
      <c r="N35" s="54">
        <v>3</v>
      </c>
      <c r="O35" s="55"/>
      <c r="P35" s="56"/>
      <c r="Q35" s="89">
        <f>Q36+Q37+Q38</f>
        <v>9884027.7400000002</v>
      </c>
      <c r="R35" s="89"/>
      <c r="S35" s="89">
        <f>S36+S37+S38</f>
        <v>5798901.8900000006</v>
      </c>
      <c r="T35" s="52"/>
      <c r="U35" s="53">
        <f t="shared" si="0"/>
        <v>0.58669421439725744</v>
      </c>
      <c r="V35" s="52"/>
      <c r="W35" s="89">
        <f>W36+W37+W38</f>
        <v>10225204.01</v>
      </c>
      <c r="X35" s="89"/>
      <c r="Y35" s="89">
        <f>Y36+Y37+Y38</f>
        <v>5765038.8499999996</v>
      </c>
      <c r="Z35" s="52"/>
      <c r="AA35" s="53">
        <f t="shared" si="1"/>
        <v>0.56380673132408243</v>
      </c>
      <c r="AB35" s="60">
        <f t="shared" si="2"/>
        <v>0.99416043922757225</v>
      </c>
    </row>
    <row r="36" spans="1:28" ht="70.5" customHeight="1" x14ac:dyDescent="0.2">
      <c r="A36" s="10"/>
      <c r="B36" s="122" t="s">
        <v>11</v>
      </c>
      <c r="C36" s="123"/>
      <c r="D36" s="123"/>
      <c r="E36" s="123"/>
      <c r="F36" s="123"/>
      <c r="G36" s="123"/>
      <c r="H36" s="123"/>
      <c r="I36" s="123"/>
      <c r="J36" s="123"/>
      <c r="K36" s="123"/>
      <c r="L36" s="51" t="s">
        <v>49</v>
      </c>
      <c r="M36" s="48">
        <v>7</v>
      </c>
      <c r="N36" s="48">
        <v>3</v>
      </c>
      <c r="O36" s="49"/>
      <c r="P36" s="50"/>
      <c r="Q36" s="47">
        <v>3970004</v>
      </c>
      <c r="R36" s="47"/>
      <c r="S36" s="47">
        <v>2332730.56</v>
      </c>
      <c r="T36" s="47"/>
      <c r="U36" s="45">
        <f t="shared" si="0"/>
        <v>0.58758896968365781</v>
      </c>
      <c r="V36" s="47"/>
      <c r="W36" s="47">
        <v>3422183.69</v>
      </c>
      <c r="X36" s="47"/>
      <c r="Y36" s="47">
        <v>1954641.13</v>
      </c>
      <c r="Z36" s="47"/>
      <c r="AA36" s="45">
        <f t="shared" si="1"/>
        <v>0.57116780017147473</v>
      </c>
      <c r="AB36" s="46">
        <f t="shared" si="2"/>
        <v>0.83791980244816611</v>
      </c>
    </row>
    <row r="37" spans="1:28" ht="75.75" customHeight="1" x14ac:dyDescent="0.2">
      <c r="A37" s="10"/>
      <c r="B37" s="25"/>
      <c r="C37" s="25"/>
      <c r="D37" s="25"/>
      <c r="E37" s="25"/>
      <c r="F37" s="25"/>
      <c r="G37" s="25"/>
      <c r="H37" s="25"/>
      <c r="I37" s="25"/>
      <c r="J37" s="25"/>
      <c r="K37" s="26"/>
      <c r="L37" s="51" t="s">
        <v>50</v>
      </c>
      <c r="M37" s="48">
        <v>7</v>
      </c>
      <c r="N37" s="48">
        <v>3</v>
      </c>
      <c r="O37" s="49"/>
      <c r="P37" s="50"/>
      <c r="Q37" s="47">
        <v>45837.57</v>
      </c>
      <c r="R37" s="47"/>
      <c r="S37" s="47">
        <v>12911</v>
      </c>
      <c r="T37" s="47"/>
      <c r="U37" s="45">
        <f t="shared" si="0"/>
        <v>0.28166850904181878</v>
      </c>
      <c r="V37" s="47"/>
      <c r="W37" s="47">
        <v>100000</v>
      </c>
      <c r="X37" s="47"/>
      <c r="Y37" s="47">
        <v>33800</v>
      </c>
      <c r="Z37" s="47"/>
      <c r="AA37" s="45">
        <f t="shared" si="1"/>
        <v>0.33800000000000002</v>
      </c>
      <c r="AB37" s="46">
        <f t="shared" si="2"/>
        <v>2.6179227015723026</v>
      </c>
    </row>
    <row r="38" spans="1:28" ht="58.5" customHeight="1" x14ac:dyDescent="0.2">
      <c r="A38" s="10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51" t="s">
        <v>51</v>
      </c>
      <c r="M38" s="48">
        <v>7</v>
      </c>
      <c r="N38" s="48">
        <v>3</v>
      </c>
      <c r="O38" s="49"/>
      <c r="P38" s="50"/>
      <c r="Q38" s="47">
        <v>5868186.1699999999</v>
      </c>
      <c r="R38" s="47"/>
      <c r="S38" s="47">
        <v>3453260.33</v>
      </c>
      <c r="T38" s="47"/>
      <c r="U38" s="45">
        <f t="shared" si="0"/>
        <v>0.5884715020893756</v>
      </c>
      <c r="V38" s="47"/>
      <c r="W38" s="47">
        <v>6703020.3200000003</v>
      </c>
      <c r="X38" s="47"/>
      <c r="Y38" s="47">
        <v>3776597.72</v>
      </c>
      <c r="Z38" s="47"/>
      <c r="AA38" s="45">
        <f t="shared" si="1"/>
        <v>0.56341731633002123</v>
      </c>
      <c r="AB38" s="46">
        <f t="shared" si="2"/>
        <v>1.0936324977271552</v>
      </c>
    </row>
    <row r="39" spans="1:28" ht="28.5" customHeight="1" x14ac:dyDescent="0.2">
      <c r="A39" s="10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59" t="s">
        <v>10</v>
      </c>
      <c r="M39" s="54">
        <v>7</v>
      </c>
      <c r="N39" s="54">
        <v>7</v>
      </c>
      <c r="O39" s="61"/>
      <c r="P39" s="62"/>
      <c r="Q39" s="89">
        <f>Q40</f>
        <v>1704284</v>
      </c>
      <c r="R39" s="81"/>
      <c r="S39" s="81">
        <f>S40</f>
        <v>39104.31</v>
      </c>
      <c r="T39" s="52"/>
      <c r="U39" s="53">
        <f t="shared" si="0"/>
        <v>2.2944714613292151E-2</v>
      </c>
      <c r="V39" s="52"/>
      <c r="W39" s="89">
        <f>W40+W41</f>
        <v>1853020.05</v>
      </c>
      <c r="X39" s="89">
        <f t="shared" ref="X39:Y39" si="14">X40+X41</f>
        <v>0</v>
      </c>
      <c r="Y39" s="89">
        <f t="shared" si="14"/>
        <v>167462.72999999998</v>
      </c>
      <c r="Z39" s="52"/>
      <c r="AA39" s="53">
        <f t="shared" si="1"/>
        <v>9.0372864556970106E-2</v>
      </c>
      <c r="AB39" s="60">
        <f t="shared" si="2"/>
        <v>4.2824622145231563</v>
      </c>
    </row>
    <row r="40" spans="1:28" ht="58.5" customHeight="1" x14ac:dyDescent="0.2">
      <c r="A40" s="10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51" t="s">
        <v>52</v>
      </c>
      <c r="M40" s="48">
        <v>7</v>
      </c>
      <c r="N40" s="48">
        <v>7</v>
      </c>
      <c r="O40" s="49"/>
      <c r="P40" s="50"/>
      <c r="Q40" s="47">
        <v>1704284</v>
      </c>
      <c r="R40" s="47"/>
      <c r="S40" s="47">
        <v>39104.31</v>
      </c>
      <c r="T40" s="47"/>
      <c r="U40" s="45">
        <f t="shared" si="0"/>
        <v>2.2944714613292151E-2</v>
      </c>
      <c r="V40" s="47"/>
      <c r="W40" s="47">
        <v>1759390</v>
      </c>
      <c r="X40" s="47"/>
      <c r="Y40" s="47">
        <v>121093.4</v>
      </c>
      <c r="Z40" s="47"/>
      <c r="AA40" s="45">
        <f t="shared" si="1"/>
        <v>6.8826922967619455E-2</v>
      </c>
      <c r="AB40" s="46">
        <f t="shared" si="2"/>
        <v>3.0966765556021829</v>
      </c>
    </row>
    <row r="41" spans="1:28" ht="32.25" customHeight="1" x14ac:dyDescent="0.2">
      <c r="A41" s="10"/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51" t="s">
        <v>67</v>
      </c>
      <c r="M41" s="48">
        <v>7</v>
      </c>
      <c r="N41" s="48">
        <v>7</v>
      </c>
      <c r="O41" s="49"/>
      <c r="P41" s="50"/>
      <c r="Q41" s="47"/>
      <c r="R41" s="47"/>
      <c r="S41" s="47"/>
      <c r="T41" s="47"/>
      <c r="U41" s="45"/>
      <c r="V41" s="47"/>
      <c r="W41" s="47">
        <v>93630.05</v>
      </c>
      <c r="X41" s="47"/>
      <c r="Y41" s="47">
        <v>46369.33</v>
      </c>
      <c r="Z41" s="47"/>
      <c r="AA41" s="45">
        <f t="shared" si="1"/>
        <v>0.49523982952054391</v>
      </c>
      <c r="AB41" s="46">
        <f t="shared" si="2"/>
        <v>0</v>
      </c>
    </row>
    <row r="42" spans="1:28" ht="15.75" customHeight="1" x14ac:dyDescent="0.2">
      <c r="A42" s="10"/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59" t="s">
        <v>39</v>
      </c>
      <c r="M42" s="54">
        <v>7</v>
      </c>
      <c r="N42" s="54">
        <v>9</v>
      </c>
      <c r="O42" s="61"/>
      <c r="P42" s="62"/>
      <c r="Q42" s="89">
        <f>Q43+Q44</f>
        <v>6442013.4699999997</v>
      </c>
      <c r="R42" s="89"/>
      <c r="S42" s="89">
        <f>S43+S44</f>
        <v>3417972.4899999998</v>
      </c>
      <c r="T42" s="52"/>
      <c r="U42" s="53"/>
      <c r="V42" s="52"/>
      <c r="W42" s="89">
        <f>W43+W44</f>
        <v>7504321.8200000003</v>
      </c>
      <c r="X42" s="89"/>
      <c r="Y42" s="89">
        <f>Y43+Y44</f>
        <v>3707901.47</v>
      </c>
      <c r="Z42" s="52"/>
      <c r="AA42" s="53">
        <f t="shared" ref="AA42" si="15">IFERROR(Y42/W42,0)</f>
        <v>0.49410213993194657</v>
      </c>
      <c r="AB42" s="60">
        <f t="shared" ref="AB42" si="16">IFERROR(Y42/S42,0)</f>
        <v>1.0848248430460599</v>
      </c>
    </row>
    <row r="43" spans="1:28" ht="72" x14ac:dyDescent="0.2">
      <c r="A43" s="10"/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51" t="s">
        <v>53</v>
      </c>
      <c r="M43" s="48">
        <v>7</v>
      </c>
      <c r="N43" s="48">
        <v>9</v>
      </c>
      <c r="O43" s="49"/>
      <c r="P43" s="50"/>
      <c r="Q43" s="47">
        <v>4611000.3099999996</v>
      </c>
      <c r="R43" s="47"/>
      <c r="S43" s="47">
        <v>2655817.5499999998</v>
      </c>
      <c r="T43" s="47"/>
      <c r="U43" s="45">
        <f t="shared" ref="U43:U44" si="17">IFERROR(S43/Q43,0)</f>
        <v>0.57597427270613222</v>
      </c>
      <c r="V43" s="47"/>
      <c r="W43" s="47">
        <v>5257929.82</v>
      </c>
      <c r="X43" s="47"/>
      <c r="Y43" s="47">
        <v>2757073.89</v>
      </c>
      <c r="Z43" s="47"/>
      <c r="AA43" s="45">
        <f t="shared" ref="AA43:AA44" si="18">IFERROR(Y43/W43,0)</f>
        <v>0.52436490869708874</v>
      </c>
      <c r="AB43" s="46">
        <f t="shared" ref="AB43:AB44" si="19">IFERROR(Y43/S43,0)</f>
        <v>1.0381262410138077</v>
      </c>
    </row>
    <row r="44" spans="1:28" ht="60" x14ac:dyDescent="0.2">
      <c r="A44" s="10"/>
      <c r="B44" s="85"/>
      <c r="C44" s="86"/>
      <c r="D44" s="86"/>
      <c r="E44" s="86"/>
      <c r="F44" s="86"/>
      <c r="G44" s="86"/>
      <c r="H44" s="86"/>
      <c r="I44" s="86"/>
      <c r="J44" s="86"/>
      <c r="K44" s="86"/>
      <c r="L44" s="51" t="s">
        <v>54</v>
      </c>
      <c r="M44" s="48">
        <v>7</v>
      </c>
      <c r="N44" s="48">
        <v>9</v>
      </c>
      <c r="O44" s="49"/>
      <c r="P44" s="50"/>
      <c r="Q44" s="47">
        <v>1831013.16</v>
      </c>
      <c r="R44" s="47"/>
      <c r="S44" s="47">
        <v>762154.94</v>
      </c>
      <c r="T44" s="47"/>
      <c r="U44" s="45">
        <f t="shared" si="17"/>
        <v>0.41624765820907589</v>
      </c>
      <c r="V44" s="47"/>
      <c r="W44" s="47">
        <v>2246392</v>
      </c>
      <c r="X44" s="47"/>
      <c r="Y44" s="47">
        <v>950827.58</v>
      </c>
      <c r="Z44" s="47"/>
      <c r="AA44" s="45">
        <f t="shared" si="18"/>
        <v>0.42326877054405465</v>
      </c>
      <c r="AB44" s="46">
        <f t="shared" si="19"/>
        <v>1.2475515542810758</v>
      </c>
    </row>
    <row r="45" spans="1:28" ht="24" customHeight="1" x14ac:dyDescent="0.2">
      <c r="A45" s="1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71" t="s">
        <v>33</v>
      </c>
      <c r="M45" s="64">
        <v>8</v>
      </c>
      <c r="N45" s="64"/>
      <c r="O45" s="65"/>
      <c r="P45" s="70"/>
      <c r="Q45" s="87">
        <f>Q46+Q49</f>
        <v>40811653.709999993</v>
      </c>
      <c r="R45" s="87"/>
      <c r="S45" s="87">
        <f>S46+S49</f>
        <v>18502196.779999997</v>
      </c>
      <c r="T45" s="67"/>
      <c r="U45" s="69">
        <f t="shared" si="0"/>
        <v>0.45335572313420963</v>
      </c>
      <c r="V45" s="67"/>
      <c r="W45" s="87">
        <f>W46+W49</f>
        <v>36963968.43</v>
      </c>
      <c r="X45" s="87"/>
      <c r="Y45" s="87">
        <f>Y46+Y49</f>
        <v>18553597.760000002</v>
      </c>
      <c r="Z45" s="67"/>
      <c r="AA45" s="69">
        <f t="shared" si="1"/>
        <v>0.5019373878953397</v>
      </c>
      <c r="AB45" s="72">
        <f t="shared" si="2"/>
        <v>1.0027781014660684</v>
      </c>
    </row>
    <row r="46" spans="1:28" ht="20.25" customHeight="1" x14ac:dyDescent="0.2">
      <c r="A46" s="1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59" t="s">
        <v>34</v>
      </c>
      <c r="M46" s="54">
        <v>8</v>
      </c>
      <c r="N46" s="54">
        <v>1</v>
      </c>
      <c r="O46" s="55"/>
      <c r="P46" s="56"/>
      <c r="Q46" s="89">
        <f>Q47+Q48</f>
        <v>39462753.229999997</v>
      </c>
      <c r="R46" s="89"/>
      <c r="S46" s="89">
        <f>S47+S48</f>
        <v>17709780.829999998</v>
      </c>
      <c r="T46" s="52"/>
      <c r="U46" s="53">
        <f t="shared" si="0"/>
        <v>0.44877205416414884</v>
      </c>
      <c r="V46" s="52"/>
      <c r="W46" s="89">
        <f>W47+W48</f>
        <v>35427740.43</v>
      </c>
      <c r="X46" s="89"/>
      <c r="Y46" s="89">
        <f>Y47+Y48</f>
        <v>17680744.210000001</v>
      </c>
      <c r="Z46" s="52"/>
      <c r="AA46" s="53">
        <f t="shared" si="1"/>
        <v>0.49906496986265747</v>
      </c>
      <c r="AB46" s="60">
        <f t="shared" si="2"/>
        <v>0.99836041900920591</v>
      </c>
    </row>
    <row r="47" spans="1:28" ht="57" customHeight="1" x14ac:dyDescent="0.2">
      <c r="A47" s="10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51" t="s">
        <v>55</v>
      </c>
      <c r="M47" s="48">
        <v>8</v>
      </c>
      <c r="N47" s="48">
        <v>1</v>
      </c>
      <c r="O47" s="49"/>
      <c r="P47" s="50"/>
      <c r="Q47" s="47">
        <v>10153789.689999999</v>
      </c>
      <c r="R47" s="47"/>
      <c r="S47" s="47">
        <v>4803457.88</v>
      </c>
      <c r="T47" s="47"/>
      <c r="U47" s="45">
        <f t="shared" si="0"/>
        <v>0.47307045218109101</v>
      </c>
      <c r="V47" s="47"/>
      <c r="W47" s="47">
        <v>9750711.4199999999</v>
      </c>
      <c r="X47" s="47"/>
      <c r="Y47" s="47">
        <v>4908288.1100000003</v>
      </c>
      <c r="Z47" s="47"/>
      <c r="AA47" s="45">
        <f t="shared" si="1"/>
        <v>0.50337743561279558</v>
      </c>
      <c r="AB47" s="46">
        <f t="shared" si="2"/>
        <v>1.0218239094874713</v>
      </c>
    </row>
    <row r="48" spans="1:28" ht="59.25" customHeight="1" x14ac:dyDescent="0.2">
      <c r="A48" s="10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51" t="s">
        <v>56</v>
      </c>
      <c r="M48" s="48">
        <v>8</v>
      </c>
      <c r="N48" s="48">
        <v>1</v>
      </c>
      <c r="O48" s="49"/>
      <c r="P48" s="50"/>
      <c r="Q48" s="47">
        <v>29308963.539999999</v>
      </c>
      <c r="R48" s="47"/>
      <c r="S48" s="47">
        <v>12906322.949999999</v>
      </c>
      <c r="T48" s="47"/>
      <c r="U48" s="45">
        <f t="shared" si="0"/>
        <v>0.44035412348805286</v>
      </c>
      <c r="V48" s="47"/>
      <c r="W48" s="47">
        <v>25677029.010000002</v>
      </c>
      <c r="X48" s="47"/>
      <c r="Y48" s="47">
        <v>12772456.1</v>
      </c>
      <c r="Z48" s="47"/>
      <c r="AA48" s="45">
        <f t="shared" si="1"/>
        <v>0.49742733456529281</v>
      </c>
      <c r="AB48" s="46">
        <f t="shared" si="2"/>
        <v>0.98962780874780454</v>
      </c>
    </row>
    <row r="49" spans="1:28" ht="24" x14ac:dyDescent="0.2">
      <c r="A49" s="10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59" t="s">
        <v>40</v>
      </c>
      <c r="M49" s="54">
        <v>8</v>
      </c>
      <c r="N49" s="54">
        <v>4</v>
      </c>
      <c r="O49" s="55"/>
      <c r="P49" s="56"/>
      <c r="Q49" s="89">
        <f>Q50</f>
        <v>1348900.48</v>
      </c>
      <c r="R49" s="89"/>
      <c r="S49" s="89">
        <f>S50</f>
        <v>792415.95</v>
      </c>
      <c r="T49" s="52"/>
      <c r="U49" s="53">
        <f t="shared" si="0"/>
        <v>0.58745323450400133</v>
      </c>
      <c r="V49" s="52"/>
      <c r="W49" s="89">
        <f>W50</f>
        <v>1536228</v>
      </c>
      <c r="X49" s="89"/>
      <c r="Y49" s="89">
        <f>Y50</f>
        <v>872853.55</v>
      </c>
      <c r="Z49" s="52"/>
      <c r="AA49" s="53">
        <f t="shared" ref="AA49" si="20">IFERROR(Y49/W49,0)</f>
        <v>0.56817969077506725</v>
      </c>
      <c r="AB49" s="60">
        <f t="shared" ref="AB49" si="21">IFERROR(Y49/S49,0)</f>
        <v>1.1015093146471877</v>
      </c>
    </row>
    <row r="50" spans="1:28" ht="72" x14ac:dyDescent="0.2">
      <c r="A50" s="10"/>
      <c r="B50" s="85"/>
      <c r="C50" s="86"/>
      <c r="D50" s="86"/>
      <c r="E50" s="86"/>
      <c r="F50" s="86"/>
      <c r="G50" s="86"/>
      <c r="H50" s="86"/>
      <c r="I50" s="86"/>
      <c r="J50" s="86"/>
      <c r="K50" s="86"/>
      <c r="L50" s="51" t="s">
        <v>57</v>
      </c>
      <c r="M50" s="48">
        <v>8</v>
      </c>
      <c r="N50" s="48">
        <v>4</v>
      </c>
      <c r="O50" s="49"/>
      <c r="P50" s="50"/>
      <c r="Q50" s="47">
        <v>1348900.48</v>
      </c>
      <c r="R50" s="47"/>
      <c r="S50" s="47">
        <v>792415.95</v>
      </c>
      <c r="T50" s="47"/>
      <c r="U50" s="45">
        <f t="shared" ref="U50" si="22">IFERROR(S50/Q50,0)</f>
        <v>0.58745323450400133</v>
      </c>
      <c r="V50" s="47"/>
      <c r="W50" s="47">
        <v>1536228</v>
      </c>
      <c r="X50" s="47"/>
      <c r="Y50" s="47">
        <v>872853.55</v>
      </c>
      <c r="Z50" s="47"/>
      <c r="AA50" s="45">
        <f t="shared" ref="AA50" si="23">IFERROR(Y50/W50,0)</f>
        <v>0.56817969077506725</v>
      </c>
      <c r="AB50" s="46">
        <f t="shared" ref="AB50" si="24">IFERROR(Y50/S50,0)</f>
        <v>1.1015093146471877</v>
      </c>
    </row>
    <row r="51" spans="1:28" ht="22.5" customHeight="1" x14ac:dyDescent="0.2">
      <c r="A51" s="10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71" t="s">
        <v>9</v>
      </c>
      <c r="M51" s="64">
        <v>10</v>
      </c>
      <c r="N51" s="64">
        <v>0</v>
      </c>
      <c r="O51" s="65">
        <v>0</v>
      </c>
      <c r="P51" s="66"/>
      <c r="Q51" s="87">
        <f>Q52</f>
        <v>245700</v>
      </c>
      <c r="R51" s="80"/>
      <c r="S51" s="79">
        <f>S52</f>
        <v>240786</v>
      </c>
      <c r="T51" s="68"/>
      <c r="U51" s="69">
        <f t="shared" si="0"/>
        <v>0.98</v>
      </c>
      <c r="V51" s="68"/>
      <c r="W51" s="87">
        <f>W52</f>
        <v>191100</v>
      </c>
      <c r="X51" s="80"/>
      <c r="Y51" s="79">
        <f>Y52</f>
        <v>191100</v>
      </c>
      <c r="Z51" s="68"/>
      <c r="AA51" s="69">
        <f t="shared" si="1"/>
        <v>1</v>
      </c>
      <c r="AB51" s="72">
        <f t="shared" si="2"/>
        <v>0.79365079365079361</v>
      </c>
    </row>
    <row r="52" spans="1:28" ht="19.5" customHeight="1" x14ac:dyDescent="0.2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59" t="s">
        <v>8</v>
      </c>
      <c r="M52" s="54">
        <v>10</v>
      </c>
      <c r="N52" s="54">
        <v>4</v>
      </c>
      <c r="O52" s="55"/>
      <c r="P52" s="56"/>
      <c r="Q52" s="89">
        <f>Q53</f>
        <v>245700</v>
      </c>
      <c r="R52" s="89"/>
      <c r="S52" s="89">
        <f>S53</f>
        <v>240786</v>
      </c>
      <c r="T52" s="52"/>
      <c r="U52" s="53">
        <f t="shared" si="0"/>
        <v>0.98</v>
      </c>
      <c r="V52" s="52"/>
      <c r="W52" s="89">
        <f>W53</f>
        <v>191100</v>
      </c>
      <c r="X52" s="89"/>
      <c r="Y52" s="89">
        <f>Y53</f>
        <v>191100</v>
      </c>
      <c r="Z52" s="52"/>
      <c r="AA52" s="53">
        <f t="shared" si="1"/>
        <v>1</v>
      </c>
      <c r="AB52" s="60">
        <f t="shared" si="2"/>
        <v>0.79365079365079361</v>
      </c>
    </row>
    <row r="53" spans="1:28" ht="57" customHeight="1" x14ac:dyDescent="0.2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1" t="s">
        <v>58</v>
      </c>
      <c r="M53" s="48">
        <v>10</v>
      </c>
      <c r="N53" s="48">
        <v>4</v>
      </c>
      <c r="O53" s="49"/>
      <c r="P53" s="50"/>
      <c r="Q53" s="47">
        <v>245700</v>
      </c>
      <c r="R53" s="47"/>
      <c r="S53" s="47">
        <v>240786</v>
      </c>
      <c r="T53" s="47"/>
      <c r="U53" s="45">
        <f t="shared" si="0"/>
        <v>0.98</v>
      </c>
      <c r="V53" s="47"/>
      <c r="W53" s="47">
        <v>191100</v>
      </c>
      <c r="X53" s="47"/>
      <c r="Y53" s="47">
        <v>191100</v>
      </c>
      <c r="Z53" s="47"/>
      <c r="AA53" s="45">
        <f t="shared" si="1"/>
        <v>1</v>
      </c>
      <c r="AB53" s="46">
        <f t="shared" si="2"/>
        <v>0.79365079365079361</v>
      </c>
    </row>
    <row r="54" spans="1:28" ht="32.25" customHeight="1" x14ac:dyDescent="0.2">
      <c r="A54" s="10"/>
      <c r="B54" s="27"/>
      <c r="C54" s="28"/>
      <c r="D54" s="28"/>
      <c r="E54" s="28"/>
      <c r="F54" s="28"/>
      <c r="G54" s="28"/>
      <c r="H54" s="28"/>
      <c r="I54" s="28"/>
      <c r="J54" s="28"/>
      <c r="K54" s="28"/>
      <c r="L54" s="71" t="s">
        <v>35</v>
      </c>
      <c r="M54" s="64">
        <v>11</v>
      </c>
      <c r="N54" s="64"/>
      <c r="O54" s="65"/>
      <c r="P54" s="70"/>
      <c r="Q54" s="87">
        <f>Q55</f>
        <v>5860453.7000000002</v>
      </c>
      <c r="R54" s="87"/>
      <c r="S54" s="87">
        <f>S55</f>
        <v>2786203.67</v>
      </c>
      <c r="T54" s="67"/>
      <c r="U54" s="69">
        <f t="shared" si="0"/>
        <v>0.4754245682377799</v>
      </c>
      <c r="V54" s="67"/>
      <c r="W54" s="87">
        <f>W55</f>
        <v>6460883</v>
      </c>
      <c r="X54" s="87"/>
      <c r="Y54" s="87">
        <f>Y55</f>
        <v>3451751.66</v>
      </c>
      <c r="Z54" s="67"/>
      <c r="AA54" s="69">
        <f t="shared" si="1"/>
        <v>0.53425385663229008</v>
      </c>
      <c r="AB54" s="72">
        <f t="shared" si="2"/>
        <v>1.2388726987786935</v>
      </c>
    </row>
    <row r="55" spans="1:28" ht="16.5" customHeight="1" x14ac:dyDescent="0.2">
      <c r="A55" s="10"/>
      <c r="B55" s="122">
        <v>7</v>
      </c>
      <c r="C55" s="123"/>
      <c r="D55" s="123"/>
      <c r="E55" s="123"/>
      <c r="F55" s="123"/>
      <c r="G55" s="123"/>
      <c r="H55" s="123"/>
      <c r="I55" s="123"/>
      <c r="J55" s="123"/>
      <c r="K55" s="123"/>
      <c r="L55" s="59" t="s">
        <v>36</v>
      </c>
      <c r="M55" s="54">
        <v>11</v>
      </c>
      <c r="N55" s="54">
        <v>1</v>
      </c>
      <c r="O55" s="55"/>
      <c r="P55" s="56"/>
      <c r="Q55" s="52">
        <f>Q56+Q57</f>
        <v>5860453.7000000002</v>
      </c>
      <c r="R55" s="52">
        <f>R56+R57</f>
        <v>0</v>
      </c>
      <c r="S55" s="52">
        <f>S56+S57</f>
        <v>2786203.67</v>
      </c>
      <c r="T55" s="52"/>
      <c r="U55" s="53">
        <f t="shared" si="0"/>
        <v>0.4754245682377799</v>
      </c>
      <c r="V55" s="52"/>
      <c r="W55" s="52">
        <f>W56+W57</f>
        <v>6460883</v>
      </c>
      <c r="X55" s="81"/>
      <c r="Y55" s="52">
        <f>Y56+Y57</f>
        <v>3451751.66</v>
      </c>
      <c r="Z55" s="52"/>
      <c r="AA55" s="53">
        <f t="shared" si="1"/>
        <v>0.53425385663229008</v>
      </c>
      <c r="AB55" s="92">
        <f t="shared" si="2"/>
        <v>1.2388726987786935</v>
      </c>
    </row>
    <row r="56" spans="1:28" ht="48" x14ac:dyDescent="0.2">
      <c r="A56" s="10"/>
      <c r="B56" s="85"/>
      <c r="C56" s="86"/>
      <c r="D56" s="86"/>
      <c r="E56" s="86"/>
      <c r="F56" s="86"/>
      <c r="G56" s="86"/>
      <c r="H56" s="86"/>
      <c r="I56" s="86"/>
      <c r="J56" s="86"/>
      <c r="K56" s="86"/>
      <c r="L56" s="51" t="s">
        <v>59</v>
      </c>
      <c r="M56" s="48">
        <v>11</v>
      </c>
      <c r="N56" s="48">
        <v>1</v>
      </c>
      <c r="O56" s="49"/>
      <c r="P56" s="50"/>
      <c r="Q56" s="47">
        <v>5806953.7000000002</v>
      </c>
      <c r="R56" s="47"/>
      <c r="S56" s="47">
        <v>2786203.67</v>
      </c>
      <c r="T56" s="47"/>
      <c r="U56" s="45">
        <f t="shared" ref="U56" si="25">IFERROR(S56/Q56,0)</f>
        <v>0.47980469863226216</v>
      </c>
      <c r="V56" s="47"/>
      <c r="W56" s="47">
        <v>6230383</v>
      </c>
      <c r="X56" s="47"/>
      <c r="Y56" s="47">
        <v>3317851.66</v>
      </c>
      <c r="Z56" s="47"/>
      <c r="AA56" s="45">
        <f t="shared" ref="AA56" si="26">IFERROR(Y56/W56,0)</f>
        <v>0.53252772100848378</v>
      </c>
      <c r="AB56" s="46">
        <f t="shared" ref="AB56" si="27">IFERROR(Y56/S56,0)</f>
        <v>1.1908144748082972</v>
      </c>
    </row>
    <row r="57" spans="1:28" ht="24" x14ac:dyDescent="0.2">
      <c r="A57" s="10"/>
      <c r="B57" s="85"/>
      <c r="C57" s="86"/>
      <c r="D57" s="86"/>
      <c r="E57" s="86"/>
      <c r="F57" s="86"/>
      <c r="G57" s="86"/>
      <c r="H57" s="86"/>
      <c r="I57" s="86"/>
      <c r="J57" s="86"/>
      <c r="K57" s="86"/>
      <c r="L57" s="51" t="s">
        <v>41</v>
      </c>
      <c r="M57" s="48">
        <v>11</v>
      </c>
      <c r="N57" s="48">
        <v>1</v>
      </c>
      <c r="O57" s="49"/>
      <c r="P57" s="50"/>
      <c r="Q57" s="47">
        <v>53500</v>
      </c>
      <c r="R57" s="47"/>
      <c r="S57" s="47"/>
      <c r="T57" s="47"/>
      <c r="U57" s="45">
        <f t="shared" ref="U57" si="28">IFERROR(S57/Q57,0)</f>
        <v>0</v>
      </c>
      <c r="V57" s="47"/>
      <c r="W57" s="47">
        <v>230500</v>
      </c>
      <c r="X57" s="47"/>
      <c r="Y57" s="47">
        <v>133900</v>
      </c>
      <c r="Z57" s="47"/>
      <c r="AA57" s="45">
        <f t="shared" ref="AA57" si="29">IFERROR(Y57/W57,0)</f>
        <v>0.58091106290672456</v>
      </c>
      <c r="AB57" s="46">
        <f t="shared" ref="AB57" si="30">IFERROR(Y57/S57,0)</f>
        <v>0</v>
      </c>
    </row>
    <row r="58" spans="1:28" ht="24" customHeight="1" thickBot="1" x14ac:dyDescent="0.25">
      <c r="A58" s="10"/>
      <c r="B58" s="120">
        <v>10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10" t="s">
        <v>6</v>
      </c>
      <c r="M58" s="111"/>
      <c r="N58" s="111"/>
      <c r="O58" s="111"/>
      <c r="P58" s="73"/>
      <c r="Q58" s="93">
        <f>Q11+Q18+Q23+Q30+Q45+Q51+Q54+Q27</f>
        <v>348382307.54999995</v>
      </c>
      <c r="R58" s="93">
        <f>R11+R18+R23+R30+R45+R51+R54+R27</f>
        <v>0</v>
      </c>
      <c r="S58" s="93">
        <f>S11+S18+S23+S30+S45+S51+S54+S27</f>
        <v>171268995.65999997</v>
      </c>
      <c r="T58" s="74"/>
      <c r="U58" s="63">
        <f t="shared" si="0"/>
        <v>0.49161220862348004</v>
      </c>
      <c r="V58" s="74"/>
      <c r="W58" s="93">
        <f>W11+W18+W23+W30+W45+W51+W54+W27+W15</f>
        <v>436829611.65999997</v>
      </c>
      <c r="X58" s="93">
        <f t="shared" ref="X58:Y58" si="31">X11+X18+X23+X30+X45+X51+X54+X27+X15</f>
        <v>0</v>
      </c>
      <c r="Y58" s="93">
        <f t="shared" si="31"/>
        <v>206022514.03999996</v>
      </c>
      <c r="Z58" s="74"/>
      <c r="AA58" s="63">
        <f t="shared" si="1"/>
        <v>0.47163129179153407</v>
      </c>
      <c r="AB58" s="91">
        <f t="shared" si="2"/>
        <v>1.2029177449547963</v>
      </c>
    </row>
    <row r="59" spans="1:28" ht="12.75" customHeight="1" x14ac:dyDescent="0.2">
      <c r="A59" s="17"/>
      <c r="B59" s="119">
        <v>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9"/>
      <c r="M59" s="19"/>
      <c r="N59" s="19"/>
      <c r="O59" s="19"/>
      <c r="P59" s="18"/>
      <c r="Q59" s="20"/>
      <c r="R59" s="21"/>
      <c r="S59" s="22"/>
      <c r="T59" s="22"/>
      <c r="U59" s="23"/>
      <c r="V59" s="22"/>
      <c r="W59" s="22"/>
      <c r="X59" s="22"/>
      <c r="Y59" s="22"/>
      <c r="Z59" s="22"/>
      <c r="AA59" s="23"/>
      <c r="AB59" s="24"/>
    </row>
    <row r="60" spans="1:28" ht="38.25" customHeight="1" x14ac:dyDescent="0.2">
      <c r="B60" s="119" t="s">
        <v>7</v>
      </c>
      <c r="C60" s="119"/>
      <c r="D60" s="119"/>
      <c r="E60" s="119"/>
      <c r="F60" s="119"/>
      <c r="G60" s="119"/>
      <c r="H60" s="119"/>
      <c r="I60" s="119"/>
      <c r="J60" s="119"/>
      <c r="K60" s="119"/>
      <c r="L60" s="3" t="s">
        <v>4</v>
      </c>
      <c r="M60" s="3"/>
      <c r="N60" s="3"/>
      <c r="O60" s="3"/>
      <c r="P60" s="3"/>
      <c r="Q60" s="3"/>
      <c r="R60" s="2"/>
      <c r="S60" s="3"/>
      <c r="T60" s="2"/>
      <c r="U60" s="7" t="s">
        <v>3</v>
      </c>
      <c r="V60" s="7" t="s">
        <v>3</v>
      </c>
      <c r="W60" s="3"/>
      <c r="X60" s="2"/>
      <c r="Y60" s="3"/>
      <c r="Z60" s="3"/>
      <c r="AA60" s="2"/>
      <c r="AB60" s="2"/>
    </row>
    <row r="61" spans="1:28" ht="12.75" customHeight="1" x14ac:dyDescent="0.2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75"/>
      <c r="M61" s="3"/>
      <c r="N61" s="3"/>
      <c r="O61" s="3"/>
      <c r="P61" s="6"/>
      <c r="Q61" s="6"/>
      <c r="R61" s="5" t="s">
        <v>2</v>
      </c>
      <c r="S61" s="3"/>
      <c r="T61" s="2"/>
      <c r="U61" s="5" t="s">
        <v>1</v>
      </c>
      <c r="V61" s="4" t="s">
        <v>1</v>
      </c>
      <c r="W61" s="3"/>
      <c r="X61" s="2"/>
      <c r="Y61" s="3"/>
      <c r="Z61" s="3"/>
      <c r="AA61" s="2"/>
      <c r="AB61" s="2"/>
    </row>
    <row r="62" spans="1:28" ht="12.75" customHeight="1" x14ac:dyDescent="0.2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2"/>
      <c r="AB62" s="2"/>
    </row>
    <row r="63" spans="1:28" ht="12.75" customHeight="1" x14ac:dyDescent="0.2">
      <c r="B63" s="3"/>
      <c r="C63" s="3"/>
      <c r="D63" s="3"/>
      <c r="E63" s="3"/>
      <c r="F63" s="3"/>
      <c r="G63" s="3"/>
      <c r="H63" s="3"/>
      <c r="I63" s="3"/>
      <c r="J63" s="3"/>
      <c r="K63" s="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23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23" ht="12.75" customHeight="1" x14ac:dyDescent="0.2">
      <c r="A66" s="2" t="s">
        <v>0</v>
      </c>
      <c r="B66" s="2"/>
      <c r="C66" s="2"/>
      <c r="D66" s="2"/>
      <c r="E66" s="2"/>
      <c r="F66" s="2"/>
      <c r="G66" s="2"/>
      <c r="H66" s="2"/>
      <c r="I66" s="2"/>
      <c r="J66" s="2"/>
      <c r="K66" s="2"/>
      <c r="W66" s="82"/>
    </row>
  </sheetData>
  <mergeCells count="28">
    <mergeCell ref="B18:K18"/>
    <mergeCell ref="B12:K12"/>
    <mergeCell ref="B11:K11"/>
    <mergeCell ref="B33:K33"/>
    <mergeCell ref="B30:K30"/>
    <mergeCell ref="B22:K22"/>
    <mergeCell ref="B21:K21"/>
    <mergeCell ref="B60:K60"/>
    <mergeCell ref="B59:K59"/>
    <mergeCell ref="B58:K58"/>
    <mergeCell ref="B55:K55"/>
    <mergeCell ref="B36:K36"/>
    <mergeCell ref="L58:O58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</mergeCells>
  <pageMargins left="0.78740157480314965" right="0.39370078740157483" top="0.78740157480314965" bottom="0.39370078740157483" header="0.51181102362204722" footer="0.51181102362204722"/>
  <pageSetup paperSize="9" scale="95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2021-04-12T06:47:00Z</cp:lastPrinted>
  <dcterms:created xsi:type="dcterms:W3CDTF">2016-09-30T09:36:25Z</dcterms:created>
  <dcterms:modified xsi:type="dcterms:W3CDTF">2021-07-06T07:37:40Z</dcterms:modified>
</cp:coreProperties>
</file>