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AB31" i="2"/>
  <c r="AA31"/>
  <c r="AB30"/>
  <c r="AA30"/>
  <c r="AB29"/>
  <c r="AA29"/>
  <c r="X60"/>
  <c r="R60"/>
  <c r="S60"/>
  <c r="Q60"/>
  <c r="U31"/>
  <c r="R30"/>
  <c r="S30"/>
  <c r="T30"/>
  <c r="V30"/>
  <c r="W30"/>
  <c r="X30"/>
  <c r="Y30"/>
  <c r="Z30"/>
  <c r="Q30"/>
  <c r="Q29" s="1"/>
  <c r="R29"/>
  <c r="S29"/>
  <c r="T29"/>
  <c r="V29"/>
  <c r="W29"/>
  <c r="W60" s="1"/>
  <c r="X29"/>
  <c r="Y29"/>
  <c r="Y60" s="1"/>
  <c r="Z29"/>
  <c r="U29" l="1"/>
  <c r="U30"/>
  <c r="AA19"/>
  <c r="AB19"/>
  <c r="S17" l="1"/>
  <c r="Q17"/>
  <c r="U19"/>
  <c r="AB15" l="1"/>
  <c r="AB58" l="1"/>
  <c r="AA58"/>
  <c r="Y56"/>
  <c r="W56"/>
  <c r="S56"/>
  <c r="Q56"/>
  <c r="U58"/>
  <c r="R56" l="1"/>
  <c r="Q55"/>
  <c r="S55"/>
  <c r="S53"/>
  <c r="Q53"/>
  <c r="S52"/>
  <c r="Q52"/>
  <c r="S50"/>
  <c r="Q50"/>
  <c r="S47"/>
  <c r="Q47"/>
  <c r="S43"/>
  <c r="Q43"/>
  <c r="S41"/>
  <c r="Q41"/>
  <c r="S37"/>
  <c r="Q37"/>
  <c r="S35"/>
  <c r="Q35"/>
  <c r="S33"/>
  <c r="Q33"/>
  <c r="S27"/>
  <c r="Q27"/>
  <c r="S26"/>
  <c r="Q26"/>
  <c r="S24"/>
  <c r="Q24"/>
  <c r="S21"/>
  <c r="S20" s="1"/>
  <c r="Q21"/>
  <c r="Q20" s="1"/>
  <c r="S16"/>
  <c r="Q16"/>
  <c r="S12"/>
  <c r="Q12"/>
  <c r="Q46" l="1"/>
  <c r="S46"/>
  <c r="Q32"/>
  <c r="S32"/>
  <c r="AB57"/>
  <c r="AA57"/>
  <c r="U57"/>
  <c r="AB59"/>
  <c r="AA59"/>
  <c r="U59"/>
  <c r="Y50"/>
  <c r="AB50" s="1"/>
  <c r="W50"/>
  <c r="AB51"/>
  <c r="AA51"/>
  <c r="U51"/>
  <c r="Y43"/>
  <c r="W43"/>
  <c r="AB45"/>
  <c r="AA45"/>
  <c r="U45"/>
  <c r="AB44"/>
  <c r="AA44"/>
  <c r="U44"/>
  <c r="Y17"/>
  <c r="W17"/>
  <c r="W16" s="1"/>
  <c r="AB17"/>
  <c r="U18"/>
  <c r="AB18"/>
  <c r="AA18"/>
  <c r="AA43" l="1"/>
  <c r="AA17"/>
  <c r="AA50"/>
  <c r="U50"/>
  <c r="AB43"/>
  <c r="Y16"/>
  <c r="AA16" s="1"/>
  <c r="U16"/>
  <c r="U17"/>
  <c r="Y21"/>
  <c r="W21"/>
  <c r="AB22"/>
  <c r="AA22"/>
  <c r="U22"/>
  <c r="Y12"/>
  <c r="W12"/>
  <c r="AB14"/>
  <c r="AA14"/>
  <c r="U14"/>
  <c r="AB13"/>
  <c r="AA13"/>
  <c r="U13"/>
  <c r="AB16" l="1"/>
  <c r="U54"/>
  <c r="U49"/>
  <c r="U48"/>
  <c r="U42"/>
  <c r="U40"/>
  <c r="U39"/>
  <c r="U38"/>
  <c r="U36"/>
  <c r="U34"/>
  <c r="U28"/>
  <c r="U25"/>
  <c r="U23"/>
  <c r="U15"/>
  <c r="AB28"/>
  <c r="AA28"/>
  <c r="AB54"/>
  <c r="AA54"/>
  <c r="AB49"/>
  <c r="AA49"/>
  <c r="AB48"/>
  <c r="AA48"/>
  <c r="AB42"/>
  <c r="AA42"/>
  <c r="AB40"/>
  <c r="AA40"/>
  <c r="AB39"/>
  <c r="AA39"/>
  <c r="AB38"/>
  <c r="AA38"/>
  <c r="AB36"/>
  <c r="AA36"/>
  <c r="AB34"/>
  <c r="AA34"/>
  <c r="AB25"/>
  <c r="AA25"/>
  <c r="AB23"/>
  <c r="AA23"/>
  <c r="AA15"/>
  <c r="W55" l="1"/>
  <c r="Y47"/>
  <c r="Y46" s="1"/>
  <c r="W47"/>
  <c r="W46" s="1"/>
  <c r="Y41"/>
  <c r="W41"/>
  <c r="Y37"/>
  <c r="W37"/>
  <c r="Y35"/>
  <c r="W35"/>
  <c r="Y33"/>
  <c r="W33"/>
  <c r="Y27"/>
  <c r="W27"/>
  <c r="W26" s="1"/>
  <c r="Y32" l="1"/>
  <c r="W32"/>
  <c r="U37"/>
  <c r="U35"/>
  <c r="U33"/>
  <c r="U26"/>
  <c r="U27"/>
  <c r="Y26"/>
  <c r="AB27"/>
  <c r="AA27"/>
  <c r="AB33"/>
  <c r="AA33"/>
  <c r="AB35"/>
  <c r="AA35"/>
  <c r="AB37"/>
  <c r="AA37"/>
  <c r="U41"/>
  <c r="AB41"/>
  <c r="AA41"/>
  <c r="U47"/>
  <c r="AB47"/>
  <c r="AA47"/>
  <c r="U56"/>
  <c r="AB56"/>
  <c r="AA56"/>
  <c r="U46"/>
  <c r="U55"/>
  <c r="Y55"/>
  <c r="U21" l="1"/>
  <c r="AA26"/>
  <c r="AB26"/>
  <c r="U32"/>
  <c r="AB21"/>
  <c r="AA21"/>
  <c r="AA55"/>
  <c r="AB55"/>
  <c r="AB46"/>
  <c r="AA46"/>
  <c r="AA32"/>
  <c r="AB32"/>
  <c r="Y24"/>
  <c r="W24"/>
  <c r="W20" s="1"/>
  <c r="AA24" l="1"/>
  <c r="Y20"/>
  <c r="Q11"/>
  <c r="W11"/>
  <c r="W53"/>
  <c r="W52" s="1"/>
  <c r="Y53"/>
  <c r="AB53" l="1"/>
  <c r="AA53"/>
  <c r="U52"/>
  <c r="U53"/>
  <c r="U20"/>
  <c r="U24"/>
  <c r="AB12"/>
  <c r="AA12"/>
  <c r="S11"/>
  <c r="U12"/>
  <c r="AB20"/>
  <c r="AB24"/>
  <c r="AA20"/>
  <c r="Y11"/>
  <c r="Y52"/>
  <c r="U11" l="1"/>
  <c r="U60"/>
  <c r="AA11"/>
  <c r="AB11"/>
  <c r="AA52"/>
  <c r="AB52"/>
  <c r="AB60" l="1"/>
  <c r="AA60"/>
</calcChain>
</file>

<file path=xl/sharedStrings.xml><?xml version="1.0" encoding="utf-8"?>
<sst xmlns="http://schemas.openxmlformats.org/spreadsheetml/2006/main" count="78" uniqueCount="72">
  <si>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</si>
  <si>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</si>
  <si>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</si>
  <si>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</si>
  <si>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</si>
  <si>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</si>
  <si>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</si>
  <si>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</si>
  <si>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</si>
  <si>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</si>
  <si>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</si>
  <si>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</si>
  <si>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</si>
  <si>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</si>
  <si>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</si>
  <si>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</si>
  <si>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</si>
  <si>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</si>
  <si>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</si>
  <si>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</si>
  <si>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</si>
  <si>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</si>
  <si>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</si>
  <si>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</si>
  <si>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</si>
  <si>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</si>
  <si>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</si>
  <si>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</si>
  <si>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</si>
  <si>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</si>
  <si>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</si>
  <si>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</si>
  <si>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</si>
  <si>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</si>
  <si>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</si>
  <si>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</si>
  <si>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</si>
  <si>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</si>
  <si>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</si>
  <si>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</si>
  <si>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</si>
  <si>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</si>
  <si>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</si>
  <si>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</si>
  <si>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</si>
  <si>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</si>
  <si>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</si>
  <si>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</si>
  <si>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</si>
  <si>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</si>
  <si>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</si>
  <si>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</si>
  <si>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</si>
  <si>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</si>
  <si>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</si>
  <si>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</si>
  <si>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</si>
  <si>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</si>
  <si>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</si>
  <si>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</si>
  <si>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% исполнения к исполнению 2019года</t>
  </si>
  <si>
    <t>Муниципальная программа "Повышение безопасности дорожного движения в Лысогорском муниципальном районе на 2020 год"</t>
  </si>
  <si>
    <t>Муниципальная программа "Профилактика терроризма на территории Лысогорского муниципального района Саратовской области на 2018-2020 годы."</t>
  </si>
  <si>
    <t>Муниципальная программа "Развитие внутреннего и въездного туризма в Лысогорском районе на 2018-2020 годы."</t>
  </si>
  <si>
    <t>Утвержденные бюджетные назначения на 31 декабря 2019 года</t>
  </si>
  <si>
    <t>Кассовое исполнение на 31 декабря 2019 года</t>
  </si>
  <si>
    <t>% исполнения на 31 декабря 2019 года</t>
  </si>
  <si>
    <t>Утвержденные бюджетные назначения на 31 декабря 2020 года</t>
  </si>
  <si>
    <t>Кассовое исполнение на 31  декабря 2020 года</t>
  </si>
  <si>
    <t>Муниципальная программа "По предупреждению и ликвидации чрезвычайных ситуаций на территории Лысогорского муниципального района на 2019-2021 годы"</t>
  </si>
  <si>
    <t>Сведения по исполнению муниципальных  программ по Лысогорскому району на 31 декабря 2020 года</t>
  </si>
  <si>
    <t>Муниципальная программа "Материально-техническое обеспечение работы муниципального казенного учреждения "ТеплоВодоРесурс" Лысогорского муниципального района"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</si>
</sst>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8" fontId="10" fillId="4" borderId="5" xfId="1" applyNumberFormat="1" applyFont="1" applyFill="1" applyBorder="1" applyAlignment="1" applyProtection="1">
      <protection hidden="1"/>
    </xf>
    <xf numFmtId="167" fontId="10" fillId="4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8"/>
  <sheetViews>
    <sheetView showGridLines="0" showZeros="0" tabSelected="1" zoomScale="87" zoomScaleNormal="87" workbookViewId="0">
      <pane xSplit="14" ySplit="9" topLeftCell="O20" activePane="bottomRight" state="frozen"/>
      <selection pane="topRight" activeCell="O1" sqref="O1"/>
      <selection pane="bottomLeft" activeCell="A10" sqref="A10"/>
      <selection pane="bottomRight" activeCell="Y60" sqref="Y60"/>
    </sheetView>
  </sheetViews>
  <sheetFormatPr defaultColWidth="9.140625" defaultRowHeight="12.75" outlineLevelRow="1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13" t="s">
        <v>70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4" t="s">
        <v>27</v>
      </c>
      <c r="M8" s="109" t="s">
        <v>26</v>
      </c>
      <c r="N8" s="109" t="s">
        <v>25</v>
      </c>
      <c r="O8" s="109"/>
      <c r="P8" s="43" t="s">
        <v>24</v>
      </c>
      <c r="Q8" s="109" t="s">
        <v>64</v>
      </c>
      <c r="R8" s="43"/>
      <c r="S8" s="109" t="s">
        <v>65</v>
      </c>
      <c r="T8" s="109" t="s">
        <v>23</v>
      </c>
      <c r="U8" s="109" t="s">
        <v>66</v>
      </c>
      <c r="V8" s="109" t="s">
        <v>22</v>
      </c>
      <c r="W8" s="109" t="s">
        <v>67</v>
      </c>
      <c r="X8" s="43"/>
      <c r="Y8" s="109" t="s">
        <v>68</v>
      </c>
      <c r="Z8" s="109" t="s">
        <v>23</v>
      </c>
      <c r="AA8" s="109" t="s">
        <v>28</v>
      </c>
      <c r="AB8" s="111" t="s">
        <v>60</v>
      </c>
    </row>
    <row r="9" spans="1:28" ht="47.25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5"/>
      <c r="M9" s="110"/>
      <c r="N9" s="110"/>
      <c r="O9" s="110"/>
      <c r="P9" s="44"/>
      <c r="Q9" s="110"/>
      <c r="R9" s="44"/>
      <c r="S9" s="110"/>
      <c r="T9" s="110"/>
      <c r="U9" s="110"/>
      <c r="V9" s="110"/>
      <c r="W9" s="110"/>
      <c r="X9" s="44"/>
      <c r="Y9" s="110"/>
      <c r="Z9" s="110"/>
      <c r="AA9" s="110"/>
      <c r="AB9" s="112"/>
    </row>
    <row r="10" spans="1:28" ht="11.2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1" customHeight="1">
      <c r="A11" s="10"/>
      <c r="B11" s="123">
        <v>1</v>
      </c>
      <c r="C11" s="124"/>
      <c r="D11" s="124"/>
      <c r="E11" s="124"/>
      <c r="F11" s="124"/>
      <c r="G11" s="124"/>
      <c r="H11" s="124"/>
      <c r="I11" s="124"/>
      <c r="J11" s="124"/>
      <c r="K11" s="124"/>
      <c r="L11" s="71" t="s">
        <v>21</v>
      </c>
      <c r="M11" s="64">
        <v>1</v>
      </c>
      <c r="N11" s="64">
        <v>0</v>
      </c>
      <c r="O11" s="65">
        <v>0</v>
      </c>
      <c r="P11" s="66"/>
      <c r="Q11" s="87">
        <f>Q12</f>
        <v>14326421.119999999</v>
      </c>
      <c r="R11" s="88"/>
      <c r="S11" s="87">
        <f>S12</f>
        <v>13476278.48</v>
      </c>
      <c r="T11" s="88"/>
      <c r="U11" s="87">
        <f t="shared" ref="U11:U60" si="0">IFERROR(S11/Q11,0)</f>
        <v>0.94065910579627032</v>
      </c>
      <c r="V11" s="80"/>
      <c r="W11" s="87">
        <f>W12</f>
        <v>15073431.98</v>
      </c>
      <c r="X11" s="88"/>
      <c r="Y11" s="87">
        <f>Y12</f>
        <v>14226775.059999999</v>
      </c>
      <c r="Z11" s="68"/>
      <c r="AA11" s="69">
        <f t="shared" ref="AA11:AB60" si="1">IFERROR(Y11/W11,0)</f>
        <v>0.9438311778549584</v>
      </c>
      <c r="AB11" s="72">
        <f t="shared" ref="AB11:AB60" si="2">IFERROR(Y11/S11,0)</f>
        <v>1.0556901952652435</v>
      </c>
    </row>
    <row r="12" spans="1:28" ht="21.75" customHeight="1">
      <c r="A12" s="10"/>
      <c r="B12" s="119">
        <v>13</v>
      </c>
      <c r="C12" s="120"/>
      <c r="D12" s="120"/>
      <c r="E12" s="120"/>
      <c r="F12" s="120"/>
      <c r="G12" s="120"/>
      <c r="H12" s="120"/>
      <c r="I12" s="120"/>
      <c r="J12" s="120"/>
      <c r="K12" s="120"/>
      <c r="L12" s="59" t="s">
        <v>20</v>
      </c>
      <c r="M12" s="54">
        <v>1</v>
      </c>
      <c r="N12" s="54">
        <v>13</v>
      </c>
      <c r="O12" s="55">
        <v>0</v>
      </c>
      <c r="P12" s="56"/>
      <c r="Q12" s="89">
        <f>Q13+Q14+Q15</f>
        <v>14326421.119999999</v>
      </c>
      <c r="R12" s="89"/>
      <c r="S12" s="89">
        <f>S13+S14+S15</f>
        <v>13476278.48</v>
      </c>
      <c r="T12" s="89"/>
      <c r="U12" s="89">
        <f t="shared" si="0"/>
        <v>0.94065910579627032</v>
      </c>
      <c r="V12" s="81"/>
      <c r="W12" s="89">
        <f>W13+W14+W15</f>
        <v>15073431.98</v>
      </c>
      <c r="X12" s="89"/>
      <c r="Y12" s="89">
        <f>Y13+Y14+Y15</f>
        <v>14226775.059999999</v>
      </c>
      <c r="Z12" s="52"/>
      <c r="AA12" s="53">
        <f t="shared" si="1"/>
        <v>0.9438311778549584</v>
      </c>
      <c r="AB12" s="60">
        <f t="shared" si="2"/>
        <v>1.0556901952652435</v>
      </c>
    </row>
    <row r="13" spans="1:28" ht="53.25" customHeight="1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39</v>
      </c>
      <c r="M13" s="48">
        <v>1</v>
      </c>
      <c r="N13" s="48">
        <v>13</v>
      </c>
      <c r="O13" s="49"/>
      <c r="P13" s="50"/>
      <c r="Q13" s="47">
        <v>11186130.76</v>
      </c>
      <c r="R13" s="47"/>
      <c r="S13" s="47">
        <v>10542159.710000001</v>
      </c>
      <c r="T13" s="47"/>
      <c r="U13" s="45">
        <f t="shared" ref="U13:U14" si="3">IFERROR(S13/Q13,0)</f>
        <v>0.94243129605611731</v>
      </c>
      <c r="V13" s="47"/>
      <c r="W13" s="47">
        <v>11311960.390000001</v>
      </c>
      <c r="X13" s="47"/>
      <c r="Y13" s="47">
        <v>10645465.619999999</v>
      </c>
      <c r="Z13" s="47"/>
      <c r="AA13" s="45">
        <f t="shared" ref="AA13:AA14" si="4">IFERROR(Y13/W13,0)</f>
        <v>0.94108052477011883</v>
      </c>
      <c r="AB13" s="46">
        <f t="shared" ref="AB13:AB15" si="5">IFERROR(Y13/S13,0)</f>
        <v>1.0097993117958557</v>
      </c>
    </row>
    <row r="14" spans="1:28" ht="72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40</v>
      </c>
      <c r="M14" s="48">
        <v>1</v>
      </c>
      <c r="N14" s="48">
        <v>13</v>
      </c>
      <c r="O14" s="49"/>
      <c r="P14" s="50"/>
      <c r="Q14" s="47">
        <v>3140290.36</v>
      </c>
      <c r="R14" s="47"/>
      <c r="S14" s="47">
        <v>2934118.77</v>
      </c>
      <c r="T14" s="47"/>
      <c r="U14" s="45">
        <f t="shared" si="3"/>
        <v>0.93434632904455373</v>
      </c>
      <c r="V14" s="47"/>
      <c r="W14" s="47">
        <v>3661471.59</v>
      </c>
      <c r="X14" s="47"/>
      <c r="Y14" s="47">
        <v>3512309.44</v>
      </c>
      <c r="Z14" s="47"/>
      <c r="AA14" s="45">
        <f t="shared" si="4"/>
        <v>0.95926169401194239</v>
      </c>
      <c r="AB14" s="46">
        <f t="shared" si="5"/>
        <v>1.197057691021826</v>
      </c>
    </row>
    <row r="15" spans="1:28" ht="51.75" customHeight="1">
      <c r="A15" s="10"/>
      <c r="B15" s="119" t="s">
        <v>19</v>
      </c>
      <c r="C15" s="120"/>
      <c r="D15" s="120"/>
      <c r="E15" s="120"/>
      <c r="F15" s="120"/>
      <c r="G15" s="120"/>
      <c r="H15" s="120"/>
      <c r="I15" s="120"/>
      <c r="J15" s="120"/>
      <c r="K15" s="120"/>
      <c r="L15" s="51" t="s">
        <v>62</v>
      </c>
      <c r="M15" s="48">
        <v>1</v>
      </c>
      <c r="N15" s="48">
        <v>13</v>
      </c>
      <c r="O15" s="49"/>
      <c r="P15" s="50"/>
      <c r="Q15" s="47"/>
      <c r="R15" s="47"/>
      <c r="S15" s="47"/>
      <c r="T15" s="47"/>
      <c r="U15" s="45">
        <f t="shared" si="0"/>
        <v>0</v>
      </c>
      <c r="V15" s="47"/>
      <c r="W15" s="47">
        <v>100000</v>
      </c>
      <c r="X15" s="47"/>
      <c r="Y15" s="47">
        <v>69000</v>
      </c>
      <c r="Z15" s="47"/>
      <c r="AA15" s="45">
        <f t="shared" si="1"/>
        <v>0.69</v>
      </c>
      <c r="AB15" s="46">
        <f t="shared" si="5"/>
        <v>0</v>
      </c>
    </row>
    <row r="16" spans="1:28" ht="24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71" t="s">
        <v>42</v>
      </c>
      <c r="M16" s="64">
        <v>3</v>
      </c>
      <c r="N16" s="64"/>
      <c r="O16" s="65"/>
      <c r="P16" s="66"/>
      <c r="Q16" s="87">
        <f>Q17</f>
        <v>1889210.07</v>
      </c>
      <c r="R16" s="88"/>
      <c r="S16" s="87">
        <f>S17</f>
        <v>1613762.13</v>
      </c>
      <c r="T16" s="68"/>
      <c r="U16" s="69">
        <f t="shared" ref="U16:U19" si="6">IFERROR(S16/Q16,0)</f>
        <v>0.85419941150324263</v>
      </c>
      <c r="V16" s="68"/>
      <c r="W16" s="87">
        <f>W17</f>
        <v>1318212.98</v>
      </c>
      <c r="X16" s="88"/>
      <c r="Y16" s="87">
        <f>Y17</f>
        <v>1241781.3</v>
      </c>
      <c r="Z16" s="68"/>
      <c r="AA16" s="69">
        <f t="shared" ref="AA16:AA19" si="7">IFERROR(Y16/W16,0)</f>
        <v>0.94201871688442951</v>
      </c>
      <c r="AB16" s="72">
        <f t="shared" ref="AB16:AB19" si="8">IFERROR(Y16/S16,0)</f>
        <v>0.76949463425566944</v>
      </c>
    </row>
    <row r="17" spans="1:28" ht="48">
      <c r="A17" s="10"/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59" t="s">
        <v>43</v>
      </c>
      <c r="M17" s="54">
        <v>3</v>
      </c>
      <c r="N17" s="54">
        <v>9</v>
      </c>
      <c r="O17" s="55"/>
      <c r="P17" s="57"/>
      <c r="Q17" s="89">
        <f>Q18+Q19</f>
        <v>1889210.07</v>
      </c>
      <c r="R17" s="90"/>
      <c r="S17" s="89">
        <f>S18+S19</f>
        <v>1613762.13</v>
      </c>
      <c r="T17" s="58"/>
      <c r="U17" s="53">
        <f t="shared" si="6"/>
        <v>0.85419941150324263</v>
      </c>
      <c r="V17" s="58"/>
      <c r="W17" s="89">
        <f>W18</f>
        <v>1318212.98</v>
      </c>
      <c r="X17" s="90"/>
      <c r="Y17" s="89">
        <f>Y18</f>
        <v>1241781.3</v>
      </c>
      <c r="Z17" s="58"/>
      <c r="AA17" s="53">
        <f t="shared" si="7"/>
        <v>0.94201871688442951</v>
      </c>
      <c r="AB17" s="60">
        <f t="shared" si="8"/>
        <v>0.76949463425566944</v>
      </c>
    </row>
    <row r="18" spans="1:28" ht="72">
      <c r="A18" s="10"/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51" t="s">
        <v>44</v>
      </c>
      <c r="M18" s="48">
        <v>3</v>
      </c>
      <c r="N18" s="48">
        <v>9</v>
      </c>
      <c r="O18" s="49"/>
      <c r="P18" s="50"/>
      <c r="Q18" s="47">
        <v>1289205.07</v>
      </c>
      <c r="R18" s="47"/>
      <c r="S18" s="47">
        <v>1222547.1299999999</v>
      </c>
      <c r="T18" s="47"/>
      <c r="U18" s="45">
        <f t="shared" si="6"/>
        <v>0.94829531658605704</v>
      </c>
      <c r="V18" s="47"/>
      <c r="W18" s="47">
        <v>1318212.98</v>
      </c>
      <c r="X18" s="47"/>
      <c r="Y18" s="47">
        <v>1241781.3</v>
      </c>
      <c r="Z18" s="47"/>
      <c r="AA18" s="45">
        <f t="shared" si="7"/>
        <v>0.94201871688442951</v>
      </c>
      <c r="AB18" s="46">
        <f t="shared" si="8"/>
        <v>1.0157328658568772</v>
      </c>
    </row>
    <row r="19" spans="1:28" ht="48">
      <c r="A19" s="10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51" t="s">
        <v>69</v>
      </c>
      <c r="M19" s="48">
        <v>3</v>
      </c>
      <c r="N19" s="48">
        <v>9</v>
      </c>
      <c r="O19" s="49"/>
      <c r="P19" s="50"/>
      <c r="Q19" s="47">
        <v>600005</v>
      </c>
      <c r="R19" s="47"/>
      <c r="S19" s="47">
        <v>391215</v>
      </c>
      <c r="T19" s="47"/>
      <c r="U19" s="45">
        <f t="shared" si="6"/>
        <v>0.65201956650361248</v>
      </c>
      <c r="V19" s="47"/>
      <c r="W19" s="47">
        <v>50050</v>
      </c>
      <c r="X19" s="47"/>
      <c r="Y19" s="47">
        <v>50050</v>
      </c>
      <c r="Z19" s="47"/>
      <c r="AA19" s="45">
        <f t="shared" si="7"/>
        <v>1</v>
      </c>
      <c r="AB19" s="46">
        <f t="shared" si="8"/>
        <v>0.12793476732742864</v>
      </c>
    </row>
    <row r="20" spans="1:28" ht="21" customHeight="1">
      <c r="A20" s="10"/>
      <c r="B20" s="121">
        <v>4</v>
      </c>
      <c r="C20" s="122"/>
      <c r="D20" s="122"/>
      <c r="E20" s="122"/>
      <c r="F20" s="122"/>
      <c r="G20" s="122"/>
      <c r="H20" s="122"/>
      <c r="I20" s="122"/>
      <c r="J20" s="122"/>
      <c r="K20" s="122"/>
      <c r="L20" s="71" t="s">
        <v>18</v>
      </c>
      <c r="M20" s="64">
        <v>4</v>
      </c>
      <c r="N20" s="64">
        <v>0</v>
      </c>
      <c r="O20" s="65">
        <v>0</v>
      </c>
      <c r="P20" s="66"/>
      <c r="Q20" s="87">
        <f>Q24+Q21</f>
        <v>15423828.6</v>
      </c>
      <c r="R20" s="88"/>
      <c r="S20" s="87">
        <f>S24+S21</f>
        <v>15156845.890000001</v>
      </c>
      <c r="T20" s="68"/>
      <c r="U20" s="69">
        <f t="shared" si="0"/>
        <v>0.98269024397742599</v>
      </c>
      <c r="V20" s="68"/>
      <c r="W20" s="87">
        <f>W24+W21</f>
        <v>15325450</v>
      </c>
      <c r="X20" s="88"/>
      <c r="Y20" s="87">
        <f>Y24+Y21</f>
        <v>12649011</v>
      </c>
      <c r="Z20" s="68"/>
      <c r="AA20" s="69">
        <f t="shared" si="1"/>
        <v>0.82535984261473561</v>
      </c>
      <c r="AB20" s="72">
        <f t="shared" si="2"/>
        <v>0.83454111045263124</v>
      </c>
    </row>
    <row r="21" spans="1:28" s="32" customFormat="1" ht="20.2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9" t="s">
        <v>29</v>
      </c>
      <c r="M21" s="54">
        <v>4</v>
      </c>
      <c r="N21" s="54">
        <v>9</v>
      </c>
      <c r="O21" s="55"/>
      <c r="P21" s="57"/>
      <c r="Q21" s="89">
        <f>Q22+Q23</f>
        <v>15423828.6</v>
      </c>
      <c r="R21" s="90"/>
      <c r="S21" s="89">
        <f>S22+S23</f>
        <v>15156845.890000001</v>
      </c>
      <c r="T21" s="58"/>
      <c r="U21" s="53">
        <f t="shared" si="0"/>
        <v>0.98269024397742599</v>
      </c>
      <c r="V21" s="58"/>
      <c r="W21" s="89">
        <f>W22+W23</f>
        <v>15325450</v>
      </c>
      <c r="X21" s="90"/>
      <c r="Y21" s="89">
        <f>Y22+Y23</f>
        <v>12649011</v>
      </c>
      <c r="Z21" s="58"/>
      <c r="AA21" s="53">
        <f t="shared" si="1"/>
        <v>0.82535984261473561</v>
      </c>
      <c r="AB21" s="60">
        <f t="shared" si="2"/>
        <v>0.83454111045263124</v>
      </c>
    </row>
    <row r="22" spans="1:28" s="32" customFormat="1" ht="63.75" customHeight="1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1" t="s">
        <v>41</v>
      </c>
      <c r="M22" s="48">
        <v>4</v>
      </c>
      <c r="N22" s="48">
        <v>9</v>
      </c>
      <c r="O22" s="49"/>
      <c r="P22" s="50"/>
      <c r="Q22" s="47">
        <v>15423828.6</v>
      </c>
      <c r="R22" s="47"/>
      <c r="S22" s="47">
        <v>15156845.890000001</v>
      </c>
      <c r="T22" s="47"/>
      <c r="U22" s="45">
        <f t="shared" ref="U22" si="9">IFERROR(S22/Q22,0)</f>
        <v>0.98269024397742599</v>
      </c>
      <c r="V22" s="47"/>
      <c r="W22" s="47">
        <v>15315450</v>
      </c>
      <c r="X22" s="47"/>
      <c r="Y22" s="47">
        <v>12649011</v>
      </c>
      <c r="Z22" s="47"/>
      <c r="AA22" s="45">
        <f t="shared" ref="AA22" si="10">IFERROR(Y22/W22,0)</f>
        <v>0.82589874930217522</v>
      </c>
      <c r="AB22" s="46">
        <f t="shared" ref="AB22" si="11">IFERROR(Y22/S22,0)</f>
        <v>0.83454111045263124</v>
      </c>
    </row>
    <row r="23" spans="1:28" s="32" customFormat="1" ht="42" customHeight="1">
      <c r="A23" s="29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51" t="s">
        <v>61</v>
      </c>
      <c r="M23" s="48">
        <v>4</v>
      </c>
      <c r="N23" s="48">
        <v>9</v>
      </c>
      <c r="O23" s="49"/>
      <c r="P23" s="50"/>
      <c r="Q23" s="47"/>
      <c r="R23" s="47"/>
      <c r="S23" s="47"/>
      <c r="T23" s="47"/>
      <c r="U23" s="45">
        <f t="shared" si="0"/>
        <v>0</v>
      </c>
      <c r="V23" s="47"/>
      <c r="W23" s="47">
        <v>10000</v>
      </c>
      <c r="X23" s="47"/>
      <c r="Y23" s="47"/>
      <c r="Z23" s="47"/>
      <c r="AA23" s="45">
        <f t="shared" si="1"/>
        <v>0</v>
      </c>
      <c r="AB23" s="46">
        <f t="shared" si="2"/>
        <v>0</v>
      </c>
    </row>
    <row r="24" spans="1:28" ht="35.25" hidden="1" customHeight="1" outlineLevel="1">
      <c r="A24" s="10"/>
      <c r="B24" s="119">
        <v>12</v>
      </c>
      <c r="C24" s="120"/>
      <c r="D24" s="120"/>
      <c r="E24" s="120"/>
      <c r="F24" s="120"/>
      <c r="G24" s="120"/>
      <c r="H24" s="120"/>
      <c r="I24" s="120"/>
      <c r="J24" s="120"/>
      <c r="K24" s="120"/>
      <c r="L24" s="59" t="s">
        <v>17</v>
      </c>
      <c r="M24" s="54">
        <v>4</v>
      </c>
      <c r="N24" s="54">
        <v>12</v>
      </c>
      <c r="O24" s="55">
        <v>0</v>
      </c>
      <c r="P24" s="56"/>
      <c r="Q24" s="89">
        <f>Q25</f>
        <v>0</v>
      </c>
      <c r="R24" s="81"/>
      <c r="S24" s="81">
        <f>S25</f>
        <v>0</v>
      </c>
      <c r="T24" s="52"/>
      <c r="U24" s="53">
        <f t="shared" si="0"/>
        <v>0</v>
      </c>
      <c r="V24" s="52"/>
      <c r="W24" s="89">
        <f>W25</f>
        <v>0</v>
      </c>
      <c r="X24" s="81"/>
      <c r="Y24" s="81">
        <f>Y25</f>
        <v>0</v>
      </c>
      <c r="Z24" s="52"/>
      <c r="AA24" s="53">
        <f t="shared" si="1"/>
        <v>0</v>
      </c>
      <c r="AB24" s="60">
        <f t="shared" si="2"/>
        <v>0</v>
      </c>
    </row>
    <row r="25" spans="1:28" ht="47.25" hidden="1" customHeight="1" outlineLevel="1">
      <c r="A25" s="10"/>
      <c r="B25" s="119" t="s">
        <v>15</v>
      </c>
      <c r="C25" s="120"/>
      <c r="D25" s="120"/>
      <c r="E25" s="120"/>
      <c r="F25" s="120"/>
      <c r="G25" s="120"/>
      <c r="H25" s="120"/>
      <c r="I25" s="120"/>
      <c r="J25" s="120"/>
      <c r="K25" s="120"/>
      <c r="L25" s="51" t="s">
        <v>16</v>
      </c>
      <c r="M25" s="48">
        <v>4</v>
      </c>
      <c r="N25" s="48">
        <v>12</v>
      </c>
      <c r="O25" s="49"/>
      <c r="P25" s="50"/>
      <c r="Q25" s="47"/>
      <c r="R25" s="47"/>
      <c r="S25" s="47"/>
      <c r="T25" s="47"/>
      <c r="U25" s="45">
        <f t="shared" si="0"/>
        <v>0</v>
      </c>
      <c r="V25" s="47"/>
      <c r="W25" s="47"/>
      <c r="X25" s="47"/>
      <c r="Y25" s="47"/>
      <c r="Z25" s="47"/>
      <c r="AA25" s="45">
        <f t="shared" si="1"/>
        <v>0</v>
      </c>
      <c r="AB25" s="46">
        <f t="shared" si="2"/>
        <v>0</v>
      </c>
    </row>
    <row r="26" spans="1:28" ht="18.75" hidden="1" customHeight="1" outlineLevel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71" t="s">
        <v>30</v>
      </c>
      <c r="M26" s="64">
        <v>5</v>
      </c>
      <c r="N26" s="64"/>
      <c r="O26" s="65"/>
      <c r="P26" s="70"/>
      <c r="Q26" s="79">
        <f>Q27</f>
        <v>0</v>
      </c>
      <c r="R26" s="79"/>
      <c r="S26" s="79">
        <f>S27</f>
        <v>0</v>
      </c>
      <c r="T26" s="67"/>
      <c r="U26" s="69">
        <f t="shared" si="0"/>
        <v>0</v>
      </c>
      <c r="V26" s="67"/>
      <c r="W26" s="79">
        <f>W27</f>
        <v>0</v>
      </c>
      <c r="X26" s="79"/>
      <c r="Y26" s="79">
        <f>Y27</f>
        <v>0</v>
      </c>
      <c r="Z26" s="67"/>
      <c r="AA26" s="69">
        <f t="shared" si="1"/>
        <v>0</v>
      </c>
      <c r="AB26" s="72">
        <f t="shared" si="2"/>
        <v>0</v>
      </c>
    </row>
    <row r="27" spans="1:28" ht="17.25" hidden="1" customHeight="1" outlineLevel="1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9" t="s">
        <v>31</v>
      </c>
      <c r="M27" s="54">
        <v>5</v>
      </c>
      <c r="N27" s="54">
        <v>2</v>
      </c>
      <c r="O27" s="55"/>
      <c r="P27" s="56"/>
      <c r="Q27" s="81">
        <f>Q28</f>
        <v>0</v>
      </c>
      <c r="R27" s="81"/>
      <c r="S27" s="81">
        <f>S28</f>
        <v>0</v>
      </c>
      <c r="T27" s="52"/>
      <c r="U27" s="53">
        <f t="shared" si="0"/>
        <v>0</v>
      </c>
      <c r="V27" s="52"/>
      <c r="W27" s="81">
        <f>W28</f>
        <v>0</v>
      </c>
      <c r="X27" s="81"/>
      <c r="Y27" s="81">
        <f>Y28</f>
        <v>0</v>
      </c>
      <c r="Z27" s="52"/>
      <c r="AA27" s="53">
        <f t="shared" si="1"/>
        <v>0</v>
      </c>
      <c r="AB27" s="60">
        <f t="shared" si="2"/>
        <v>0</v>
      </c>
    </row>
    <row r="28" spans="1:28" ht="62.25" hidden="1" customHeight="1" outlineLevel="1">
      <c r="A28" s="10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51" t="s">
        <v>32</v>
      </c>
      <c r="M28" s="48">
        <v>5</v>
      </c>
      <c r="N28" s="48">
        <v>2</v>
      </c>
      <c r="O28" s="49"/>
      <c r="P28" s="50"/>
      <c r="Q28" s="47"/>
      <c r="R28" s="47"/>
      <c r="S28" s="47"/>
      <c r="T28" s="47"/>
      <c r="U28" s="45">
        <f t="shared" si="0"/>
        <v>0</v>
      </c>
      <c r="V28" s="47"/>
      <c r="W28" s="47"/>
      <c r="X28" s="47"/>
      <c r="Y28" s="47"/>
      <c r="Z28" s="47"/>
      <c r="AA28" s="45">
        <f t="shared" si="1"/>
        <v>0</v>
      </c>
      <c r="AB28" s="46">
        <f t="shared" si="2"/>
        <v>0</v>
      </c>
    </row>
    <row r="29" spans="1:28" ht="28.5" customHeight="1" outlineLevel="1">
      <c r="A29" s="10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71" t="s">
        <v>30</v>
      </c>
      <c r="M29" s="64">
        <v>5</v>
      </c>
      <c r="N29" s="104"/>
      <c r="O29" s="105"/>
      <c r="P29" s="66"/>
      <c r="Q29" s="87">
        <f>Q30</f>
        <v>0</v>
      </c>
      <c r="R29" s="87">
        <f t="shared" ref="R29:Z30" si="12">R30</f>
        <v>0</v>
      </c>
      <c r="S29" s="87">
        <f t="shared" si="12"/>
        <v>0</v>
      </c>
      <c r="T29" s="87">
        <f t="shared" si="12"/>
        <v>0</v>
      </c>
      <c r="U29" s="69">
        <f t="shared" si="0"/>
        <v>0</v>
      </c>
      <c r="V29" s="87">
        <f t="shared" si="12"/>
        <v>0</v>
      </c>
      <c r="W29" s="87">
        <f t="shared" si="12"/>
        <v>11247683.359999999</v>
      </c>
      <c r="X29" s="87">
        <f t="shared" si="12"/>
        <v>0</v>
      </c>
      <c r="Y29" s="87">
        <f t="shared" si="12"/>
        <v>8136437.3099999996</v>
      </c>
      <c r="Z29" s="87">
        <f t="shared" si="12"/>
        <v>0</v>
      </c>
      <c r="AA29" s="69">
        <f t="shared" si="1"/>
        <v>0.72338783459494538</v>
      </c>
      <c r="AB29" s="69">
        <f t="shared" si="1"/>
        <v>0</v>
      </c>
    </row>
    <row r="30" spans="1:28" ht="33" customHeight="1" outlineLevel="1">
      <c r="A30" s="10"/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59" t="s">
        <v>31</v>
      </c>
      <c r="M30" s="54">
        <v>5</v>
      </c>
      <c r="N30" s="54">
        <v>2</v>
      </c>
      <c r="O30" s="106"/>
      <c r="P30" s="57"/>
      <c r="Q30" s="58">
        <f>Q31</f>
        <v>0</v>
      </c>
      <c r="R30" s="58">
        <f t="shared" si="12"/>
        <v>0</v>
      </c>
      <c r="S30" s="58">
        <f t="shared" si="12"/>
        <v>0</v>
      </c>
      <c r="T30" s="58">
        <f t="shared" si="12"/>
        <v>0</v>
      </c>
      <c r="U30" s="53">
        <f t="shared" si="0"/>
        <v>0</v>
      </c>
      <c r="V30" s="58">
        <f t="shared" si="12"/>
        <v>0</v>
      </c>
      <c r="W30" s="58">
        <f t="shared" si="12"/>
        <v>11247683.359999999</v>
      </c>
      <c r="X30" s="58">
        <f t="shared" si="12"/>
        <v>0</v>
      </c>
      <c r="Y30" s="58">
        <f t="shared" si="12"/>
        <v>8136437.3099999996</v>
      </c>
      <c r="Z30" s="58">
        <f t="shared" si="12"/>
        <v>0</v>
      </c>
      <c r="AA30" s="53">
        <f t="shared" si="1"/>
        <v>0.72338783459494538</v>
      </c>
      <c r="AB30" s="53">
        <f t="shared" si="1"/>
        <v>0</v>
      </c>
    </row>
    <row r="31" spans="1:28" ht="62.25" customHeight="1" outlineLevel="1">
      <c r="A31" s="10"/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51" t="s">
        <v>71</v>
      </c>
      <c r="M31" s="48">
        <v>5</v>
      </c>
      <c r="N31" s="48">
        <v>2</v>
      </c>
      <c r="O31" s="49"/>
      <c r="P31" s="50"/>
      <c r="Q31" s="47"/>
      <c r="R31" s="47"/>
      <c r="S31" s="47"/>
      <c r="T31" s="47"/>
      <c r="U31" s="45">
        <f t="shared" si="0"/>
        <v>0</v>
      </c>
      <c r="V31" s="47"/>
      <c r="W31" s="47">
        <v>11247683.359999999</v>
      </c>
      <c r="X31" s="47"/>
      <c r="Y31" s="47">
        <v>8136437.3099999996</v>
      </c>
      <c r="Z31" s="47"/>
      <c r="AA31" s="45">
        <f t="shared" si="1"/>
        <v>0.72338783459494538</v>
      </c>
      <c r="AB31" s="45">
        <f t="shared" si="1"/>
        <v>0</v>
      </c>
    </row>
    <row r="32" spans="1:28" ht="21" customHeight="1">
      <c r="A32" s="10"/>
      <c r="B32" s="121">
        <v>7</v>
      </c>
      <c r="C32" s="122"/>
      <c r="D32" s="122"/>
      <c r="E32" s="122"/>
      <c r="F32" s="122"/>
      <c r="G32" s="122"/>
      <c r="H32" s="122"/>
      <c r="I32" s="122"/>
      <c r="J32" s="122"/>
      <c r="K32" s="122"/>
      <c r="L32" s="71" t="s">
        <v>14</v>
      </c>
      <c r="M32" s="64">
        <v>7</v>
      </c>
      <c r="N32" s="64">
        <v>0</v>
      </c>
      <c r="O32" s="65">
        <v>0</v>
      </c>
      <c r="P32" s="66"/>
      <c r="Q32" s="87">
        <f>Q33+Q35+Q37+Q41+Q43</f>
        <v>281999036.31</v>
      </c>
      <c r="R32" s="88"/>
      <c r="S32" s="87">
        <f>S33+S35+S37+S41+S43</f>
        <v>276804520.81999999</v>
      </c>
      <c r="T32" s="68"/>
      <c r="U32" s="69">
        <f t="shared" si="0"/>
        <v>0.98157966935642393</v>
      </c>
      <c r="V32" s="68"/>
      <c r="W32" s="87">
        <f>W33+W35+W37+W41+W43</f>
        <v>305509551.42000002</v>
      </c>
      <c r="X32" s="88"/>
      <c r="Y32" s="87">
        <f>Y33+Y35+Y37+Y41+Y43</f>
        <v>293403506.17000002</v>
      </c>
      <c r="Z32" s="68"/>
      <c r="AA32" s="69">
        <f t="shared" si="1"/>
        <v>0.96037424953252215</v>
      </c>
      <c r="AB32" s="72">
        <f t="shared" si="2"/>
        <v>1.0599664532242015</v>
      </c>
    </row>
    <row r="33" spans="1:28" ht="21.75" customHeight="1">
      <c r="A33" s="10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59" t="s">
        <v>33</v>
      </c>
      <c r="M33" s="54">
        <v>7</v>
      </c>
      <c r="N33" s="54">
        <v>1</v>
      </c>
      <c r="O33" s="55"/>
      <c r="P33" s="57"/>
      <c r="Q33" s="89">
        <f>Q34</f>
        <v>51094104.43</v>
      </c>
      <c r="R33" s="90"/>
      <c r="S33" s="89">
        <f>S34</f>
        <v>49132281.329999998</v>
      </c>
      <c r="T33" s="58"/>
      <c r="U33" s="53">
        <f t="shared" si="0"/>
        <v>0.96160372861241283</v>
      </c>
      <c r="V33" s="58"/>
      <c r="W33" s="89">
        <f>W34</f>
        <v>46668112.399999999</v>
      </c>
      <c r="X33" s="90"/>
      <c r="Y33" s="89">
        <f>Y34</f>
        <v>44592077.789999999</v>
      </c>
      <c r="Z33" s="58"/>
      <c r="AA33" s="53">
        <f t="shared" si="1"/>
        <v>0.95551492221913825</v>
      </c>
      <c r="AB33" s="60">
        <f t="shared" si="2"/>
        <v>0.90759225061206827</v>
      </c>
    </row>
    <row r="34" spans="1:28" ht="64.5" customHeight="1">
      <c r="A34" s="10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51" t="s">
        <v>51</v>
      </c>
      <c r="M34" s="94">
        <v>7</v>
      </c>
      <c r="N34" s="94">
        <v>1</v>
      </c>
      <c r="O34" s="95"/>
      <c r="P34" s="96"/>
      <c r="Q34" s="97">
        <v>51094104.43</v>
      </c>
      <c r="R34" s="97"/>
      <c r="S34" s="97">
        <v>49132281.329999998</v>
      </c>
      <c r="T34" s="97"/>
      <c r="U34" s="45">
        <f t="shared" si="0"/>
        <v>0.96160372861241283</v>
      </c>
      <c r="V34" s="97"/>
      <c r="W34" s="97">
        <v>46668112.399999999</v>
      </c>
      <c r="X34" s="97"/>
      <c r="Y34" s="97">
        <v>44592077.789999999</v>
      </c>
      <c r="Z34" s="97"/>
      <c r="AA34" s="45">
        <f t="shared" si="1"/>
        <v>0.95551492221913825</v>
      </c>
      <c r="AB34" s="46">
        <f t="shared" si="2"/>
        <v>0.90759225061206827</v>
      </c>
    </row>
    <row r="35" spans="1:28" ht="18.75" customHeight="1">
      <c r="A35" s="10"/>
      <c r="B35" s="119">
        <v>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59" t="s">
        <v>13</v>
      </c>
      <c r="M35" s="54">
        <v>7</v>
      </c>
      <c r="N35" s="54">
        <v>2</v>
      </c>
      <c r="O35" s="55">
        <v>0</v>
      </c>
      <c r="P35" s="56"/>
      <c r="Q35" s="89">
        <f>Q36</f>
        <v>211842078.86000001</v>
      </c>
      <c r="R35" s="89"/>
      <c r="S35" s="89">
        <f>S36</f>
        <v>209605282.16999999</v>
      </c>
      <c r="T35" s="52"/>
      <c r="U35" s="53">
        <f t="shared" si="0"/>
        <v>0.98944120685542247</v>
      </c>
      <c r="V35" s="52"/>
      <c r="W35" s="89">
        <f>W36</f>
        <v>237819912.66</v>
      </c>
      <c r="X35" s="89"/>
      <c r="Y35" s="89">
        <f>Y36</f>
        <v>229135597.63</v>
      </c>
      <c r="Z35" s="52"/>
      <c r="AA35" s="53">
        <f t="shared" si="1"/>
        <v>0.96348365057884977</v>
      </c>
      <c r="AB35" s="60">
        <f t="shared" si="2"/>
        <v>1.0931766378108734</v>
      </c>
    </row>
    <row r="36" spans="1:28" ht="64.5" customHeight="1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1" t="s">
        <v>52</v>
      </c>
      <c r="M36" s="94">
        <v>7</v>
      </c>
      <c r="N36" s="94">
        <v>2</v>
      </c>
      <c r="O36" s="95"/>
      <c r="P36" s="96"/>
      <c r="Q36" s="97">
        <v>211842078.86000001</v>
      </c>
      <c r="R36" s="97"/>
      <c r="S36" s="97">
        <v>209605282.16999999</v>
      </c>
      <c r="T36" s="97"/>
      <c r="U36" s="45">
        <f t="shared" si="0"/>
        <v>0.98944120685542247</v>
      </c>
      <c r="V36" s="97"/>
      <c r="W36" s="97">
        <v>237819912.66</v>
      </c>
      <c r="X36" s="97"/>
      <c r="Y36" s="97">
        <v>229135597.63</v>
      </c>
      <c r="Z36" s="97"/>
      <c r="AA36" s="45">
        <f t="shared" si="1"/>
        <v>0.96348365057884977</v>
      </c>
      <c r="AB36" s="46">
        <f t="shared" si="2"/>
        <v>1.0931766378108734</v>
      </c>
    </row>
    <row r="37" spans="1:28" ht="20.2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9" t="s">
        <v>34</v>
      </c>
      <c r="M37" s="54">
        <v>7</v>
      </c>
      <c r="N37" s="54">
        <v>3</v>
      </c>
      <c r="O37" s="55"/>
      <c r="P37" s="56"/>
      <c r="Q37" s="89">
        <f>Q38+Q39+Q40</f>
        <v>10876736.060000001</v>
      </c>
      <c r="R37" s="89"/>
      <c r="S37" s="89">
        <f>S38+S39+S40</f>
        <v>10114246.539999999</v>
      </c>
      <c r="T37" s="52"/>
      <c r="U37" s="53">
        <f t="shared" si="0"/>
        <v>0.92989721219731414</v>
      </c>
      <c r="V37" s="52"/>
      <c r="W37" s="89">
        <f>W38+W39+W40</f>
        <v>11734460.329999998</v>
      </c>
      <c r="X37" s="89"/>
      <c r="Y37" s="89">
        <f>Y38+Y39+Y40</f>
        <v>11124846.800000001</v>
      </c>
      <c r="Z37" s="52"/>
      <c r="AA37" s="53">
        <f t="shared" si="1"/>
        <v>0.94804929133029869</v>
      </c>
      <c r="AB37" s="60">
        <f t="shared" si="2"/>
        <v>1.0999184918029496</v>
      </c>
    </row>
    <row r="38" spans="1:28" ht="70.5" customHeight="1">
      <c r="A38" s="10"/>
      <c r="B38" s="119" t="s">
        <v>12</v>
      </c>
      <c r="C38" s="120"/>
      <c r="D38" s="120"/>
      <c r="E38" s="120"/>
      <c r="F38" s="120"/>
      <c r="G38" s="120"/>
      <c r="H38" s="120"/>
      <c r="I38" s="120"/>
      <c r="J38" s="120"/>
      <c r="K38" s="120"/>
      <c r="L38" s="51" t="s">
        <v>53</v>
      </c>
      <c r="M38" s="48">
        <v>7</v>
      </c>
      <c r="N38" s="48">
        <v>3</v>
      </c>
      <c r="O38" s="49"/>
      <c r="P38" s="50"/>
      <c r="Q38" s="47">
        <v>4339954.6100000003</v>
      </c>
      <c r="R38" s="47"/>
      <c r="S38" s="47">
        <v>4210340.0199999996</v>
      </c>
      <c r="T38" s="47"/>
      <c r="U38" s="45">
        <f t="shared" si="0"/>
        <v>0.97013457474846709</v>
      </c>
      <c r="V38" s="47"/>
      <c r="W38" s="47">
        <v>4803979.09</v>
      </c>
      <c r="X38" s="47"/>
      <c r="Y38" s="47">
        <v>4702622.28</v>
      </c>
      <c r="Z38" s="47"/>
      <c r="AA38" s="45">
        <f t="shared" si="1"/>
        <v>0.97890148809952471</v>
      </c>
      <c r="AB38" s="46">
        <f t="shared" si="2"/>
        <v>1.1169222100024123</v>
      </c>
    </row>
    <row r="39" spans="1:28" ht="67.5" customHeight="1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51" t="s">
        <v>54</v>
      </c>
      <c r="M39" s="48">
        <v>7</v>
      </c>
      <c r="N39" s="48">
        <v>3</v>
      </c>
      <c r="O39" s="49"/>
      <c r="P39" s="50"/>
      <c r="Q39" s="47">
        <v>144565</v>
      </c>
      <c r="R39" s="47"/>
      <c r="S39" s="47">
        <v>122644</v>
      </c>
      <c r="T39" s="47"/>
      <c r="U39" s="45">
        <f t="shared" si="0"/>
        <v>0.84836578701622112</v>
      </c>
      <c r="V39" s="47"/>
      <c r="W39" s="47">
        <v>40135.97</v>
      </c>
      <c r="X39" s="47"/>
      <c r="Y39" s="47">
        <v>12911</v>
      </c>
      <c r="Z39" s="47"/>
      <c r="AA39" s="45">
        <f t="shared" si="1"/>
        <v>0.32168152407927353</v>
      </c>
      <c r="AB39" s="46">
        <f t="shared" si="2"/>
        <v>0.10527216985747366</v>
      </c>
    </row>
    <row r="40" spans="1:28" ht="58.5" customHeight="1">
      <c r="A40" s="10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51" t="s">
        <v>55</v>
      </c>
      <c r="M40" s="48">
        <v>7</v>
      </c>
      <c r="N40" s="48">
        <v>3</v>
      </c>
      <c r="O40" s="49"/>
      <c r="P40" s="50"/>
      <c r="Q40" s="47">
        <v>6392216.4500000002</v>
      </c>
      <c r="R40" s="47"/>
      <c r="S40" s="47">
        <v>5781262.5199999996</v>
      </c>
      <c r="T40" s="47"/>
      <c r="U40" s="45">
        <f t="shared" si="0"/>
        <v>0.90442220866910716</v>
      </c>
      <c r="V40" s="47"/>
      <c r="W40" s="47">
        <v>6890345.2699999996</v>
      </c>
      <c r="X40" s="47"/>
      <c r="Y40" s="47">
        <v>6409313.5199999996</v>
      </c>
      <c r="Z40" s="47"/>
      <c r="AA40" s="45">
        <f t="shared" si="1"/>
        <v>0.9301875695410543</v>
      </c>
      <c r="AB40" s="46">
        <f t="shared" si="2"/>
        <v>1.1086356133850155</v>
      </c>
    </row>
    <row r="41" spans="1:28" ht="28.5" customHeight="1">
      <c r="A41" s="10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59" t="s">
        <v>11</v>
      </c>
      <c r="M41" s="54">
        <v>7</v>
      </c>
      <c r="N41" s="54">
        <v>7</v>
      </c>
      <c r="O41" s="61"/>
      <c r="P41" s="62"/>
      <c r="Q41" s="89">
        <f>Q42</f>
        <v>1760390.32</v>
      </c>
      <c r="R41" s="81"/>
      <c r="S41" s="81">
        <f>S42</f>
        <v>1654285.52</v>
      </c>
      <c r="T41" s="52"/>
      <c r="U41" s="53">
        <f t="shared" si="0"/>
        <v>0.93972654882583084</v>
      </c>
      <c r="V41" s="52"/>
      <c r="W41" s="89">
        <f>W42</f>
        <v>133108.31</v>
      </c>
      <c r="X41" s="81"/>
      <c r="Y41" s="81">
        <f>Y42</f>
        <v>71408.5</v>
      </c>
      <c r="Z41" s="52"/>
      <c r="AA41" s="53">
        <f t="shared" si="1"/>
        <v>0.53646913554833653</v>
      </c>
      <c r="AB41" s="60">
        <f t="shared" si="2"/>
        <v>4.3165765000469807E-2</v>
      </c>
    </row>
    <row r="42" spans="1:28" ht="58.5" customHeight="1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51" t="s">
        <v>56</v>
      </c>
      <c r="M42" s="48">
        <v>7</v>
      </c>
      <c r="N42" s="48">
        <v>7</v>
      </c>
      <c r="O42" s="49"/>
      <c r="P42" s="50"/>
      <c r="Q42" s="47">
        <v>1760390.32</v>
      </c>
      <c r="R42" s="47"/>
      <c r="S42" s="47">
        <v>1654285.52</v>
      </c>
      <c r="T42" s="47"/>
      <c r="U42" s="45">
        <f t="shared" si="0"/>
        <v>0.93972654882583084</v>
      </c>
      <c r="V42" s="47"/>
      <c r="W42" s="47">
        <v>133108.31</v>
      </c>
      <c r="X42" s="47"/>
      <c r="Y42" s="47">
        <v>71408.5</v>
      </c>
      <c r="Z42" s="47"/>
      <c r="AA42" s="45">
        <f t="shared" si="1"/>
        <v>0.53646913554833653</v>
      </c>
      <c r="AB42" s="46">
        <f t="shared" si="2"/>
        <v>4.3165765000469807E-2</v>
      </c>
    </row>
    <row r="43" spans="1:28" ht="15.75" customHeight="1">
      <c r="A43" s="10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59" t="s">
        <v>46</v>
      </c>
      <c r="M43" s="54">
        <v>7</v>
      </c>
      <c r="N43" s="54">
        <v>9</v>
      </c>
      <c r="O43" s="61"/>
      <c r="P43" s="62"/>
      <c r="Q43" s="89">
        <f>Q44+Q45</f>
        <v>6425726.6399999997</v>
      </c>
      <c r="R43" s="89"/>
      <c r="S43" s="89">
        <f>S44+S45</f>
        <v>6298425.2599999998</v>
      </c>
      <c r="T43" s="52"/>
      <c r="U43" s="53"/>
      <c r="V43" s="52"/>
      <c r="W43" s="89">
        <f>W44+W45</f>
        <v>9153957.7200000007</v>
      </c>
      <c r="X43" s="89"/>
      <c r="Y43" s="89">
        <f>Y44+Y45</f>
        <v>8479575.4499999993</v>
      </c>
      <c r="Z43" s="52"/>
      <c r="AA43" s="53">
        <f t="shared" ref="AA43" si="13">IFERROR(Y43/W43,0)</f>
        <v>0.92632888520704226</v>
      </c>
      <c r="AB43" s="60">
        <f t="shared" ref="AB43" si="14">IFERROR(Y43/S43,0)</f>
        <v>1.3463008768004336</v>
      </c>
    </row>
    <row r="44" spans="1:28" ht="72">
      <c r="A44" s="10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51" t="s">
        <v>45</v>
      </c>
      <c r="M44" s="48">
        <v>7</v>
      </c>
      <c r="N44" s="48">
        <v>9</v>
      </c>
      <c r="O44" s="49"/>
      <c r="P44" s="50"/>
      <c r="Q44" s="47">
        <v>4664478.6399999997</v>
      </c>
      <c r="R44" s="47"/>
      <c r="S44" s="47">
        <v>4540110.67</v>
      </c>
      <c r="T44" s="47"/>
      <c r="U44" s="45">
        <f t="shared" ref="U44:U45" si="15">IFERROR(S44/Q44,0)</f>
        <v>0.9733372195268537</v>
      </c>
      <c r="V44" s="47"/>
      <c r="W44" s="47">
        <v>7292301.0700000003</v>
      </c>
      <c r="X44" s="47"/>
      <c r="Y44" s="47">
        <v>6816003.1699999999</v>
      </c>
      <c r="Z44" s="47"/>
      <c r="AA44" s="45">
        <f t="shared" ref="AA44:AA45" si="16">IFERROR(Y44/W44,0)</f>
        <v>0.93468482781663309</v>
      </c>
      <c r="AB44" s="46">
        <f t="shared" ref="AB44:AB45" si="17">IFERROR(Y44/S44,0)</f>
        <v>1.5012856878222309</v>
      </c>
    </row>
    <row r="45" spans="1:28" ht="60">
      <c r="A45" s="10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51" t="s">
        <v>47</v>
      </c>
      <c r="M45" s="48">
        <v>7</v>
      </c>
      <c r="N45" s="48">
        <v>9</v>
      </c>
      <c r="O45" s="49"/>
      <c r="P45" s="50"/>
      <c r="Q45" s="47">
        <v>1761248</v>
      </c>
      <c r="R45" s="47"/>
      <c r="S45" s="47">
        <v>1758314.59</v>
      </c>
      <c r="T45" s="47"/>
      <c r="U45" s="45">
        <f t="shared" si="15"/>
        <v>0.998334470784353</v>
      </c>
      <c r="V45" s="47"/>
      <c r="W45" s="47">
        <v>1861656.65</v>
      </c>
      <c r="X45" s="47"/>
      <c r="Y45" s="47">
        <v>1663572.28</v>
      </c>
      <c r="Z45" s="47"/>
      <c r="AA45" s="45">
        <f t="shared" si="16"/>
        <v>0.89359779634982639</v>
      </c>
      <c r="AB45" s="46">
        <f t="shared" si="17"/>
        <v>0.94611754316387719</v>
      </c>
    </row>
    <row r="46" spans="1:28" ht="24" customHeight="1">
      <c r="A46" s="10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71" t="s">
        <v>35</v>
      </c>
      <c r="M46" s="64">
        <v>8</v>
      </c>
      <c r="N46" s="64"/>
      <c r="O46" s="65"/>
      <c r="P46" s="70"/>
      <c r="Q46" s="87">
        <f>Q47+Q50</f>
        <v>41340221.979999997</v>
      </c>
      <c r="R46" s="87"/>
      <c r="S46" s="87">
        <f>S47+S50</f>
        <v>37708773.860000007</v>
      </c>
      <c r="T46" s="67"/>
      <c r="U46" s="69">
        <f t="shared" si="0"/>
        <v>0.91215702417474076</v>
      </c>
      <c r="V46" s="67"/>
      <c r="W46" s="87">
        <f>W47+W50</f>
        <v>42469708.890000001</v>
      </c>
      <c r="X46" s="87"/>
      <c r="Y46" s="87">
        <f>Y47+Y50</f>
        <v>38842241.259999998</v>
      </c>
      <c r="Z46" s="67"/>
      <c r="AA46" s="69">
        <f t="shared" si="1"/>
        <v>0.91458694385225392</v>
      </c>
      <c r="AB46" s="72">
        <f t="shared" si="2"/>
        <v>1.0300584528207726</v>
      </c>
    </row>
    <row r="47" spans="1:28" ht="20.25" customHeight="1">
      <c r="A47" s="10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59" t="s">
        <v>36</v>
      </c>
      <c r="M47" s="54">
        <v>8</v>
      </c>
      <c r="N47" s="54">
        <v>1</v>
      </c>
      <c r="O47" s="55"/>
      <c r="P47" s="56"/>
      <c r="Q47" s="89">
        <f>Q48+Q49</f>
        <v>39812973.43</v>
      </c>
      <c r="R47" s="89"/>
      <c r="S47" s="89">
        <f>S48+S49</f>
        <v>36297243.870000005</v>
      </c>
      <c r="T47" s="52"/>
      <c r="U47" s="53">
        <f t="shared" si="0"/>
        <v>0.91169387119046952</v>
      </c>
      <c r="V47" s="52"/>
      <c r="W47" s="89">
        <f>W48+W49</f>
        <v>40978644.359999999</v>
      </c>
      <c r="X47" s="89"/>
      <c r="Y47" s="89">
        <f>Y48+Y49</f>
        <v>37421565.43</v>
      </c>
      <c r="Z47" s="52"/>
      <c r="AA47" s="53">
        <f t="shared" si="1"/>
        <v>0.91319676417914575</v>
      </c>
      <c r="AB47" s="60">
        <f t="shared" si="2"/>
        <v>1.0309753975818878</v>
      </c>
    </row>
    <row r="48" spans="1:28" ht="57" customHeight="1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51" t="s">
        <v>57</v>
      </c>
      <c r="M48" s="48">
        <v>8</v>
      </c>
      <c r="N48" s="48">
        <v>1</v>
      </c>
      <c r="O48" s="49"/>
      <c r="P48" s="50"/>
      <c r="Q48" s="47">
        <v>10285861.359999999</v>
      </c>
      <c r="R48" s="47"/>
      <c r="S48" s="47">
        <v>9327084.25</v>
      </c>
      <c r="T48" s="47"/>
      <c r="U48" s="45">
        <f t="shared" si="0"/>
        <v>0.90678689159388015</v>
      </c>
      <c r="V48" s="47"/>
      <c r="W48" s="47">
        <v>10637811.279999999</v>
      </c>
      <c r="X48" s="47"/>
      <c r="Y48" s="47">
        <v>9801531.2200000007</v>
      </c>
      <c r="Z48" s="47"/>
      <c r="AA48" s="45">
        <f t="shared" si="1"/>
        <v>0.92138607858439103</v>
      </c>
      <c r="AB48" s="46">
        <f t="shared" si="2"/>
        <v>1.0508676620992248</v>
      </c>
    </row>
    <row r="49" spans="1:28" ht="59.25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1" t="s">
        <v>58</v>
      </c>
      <c r="M49" s="48">
        <v>8</v>
      </c>
      <c r="N49" s="48">
        <v>1</v>
      </c>
      <c r="O49" s="49"/>
      <c r="P49" s="50"/>
      <c r="Q49" s="47">
        <v>29527112.07</v>
      </c>
      <c r="R49" s="47"/>
      <c r="S49" s="47">
        <v>26970159.620000001</v>
      </c>
      <c r="T49" s="47"/>
      <c r="U49" s="45">
        <f t="shared" si="0"/>
        <v>0.91340323280047753</v>
      </c>
      <c r="V49" s="47"/>
      <c r="W49" s="47">
        <v>30340833.079999998</v>
      </c>
      <c r="X49" s="47"/>
      <c r="Y49" s="47">
        <v>27620034.210000001</v>
      </c>
      <c r="Z49" s="47"/>
      <c r="AA49" s="45">
        <f t="shared" si="1"/>
        <v>0.91032550547224467</v>
      </c>
      <c r="AB49" s="46">
        <f t="shared" si="2"/>
        <v>1.0240960602071512</v>
      </c>
    </row>
    <row r="50" spans="1:28" ht="24">
      <c r="A50" s="10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59" t="s">
        <v>48</v>
      </c>
      <c r="M50" s="54">
        <v>8</v>
      </c>
      <c r="N50" s="54">
        <v>4</v>
      </c>
      <c r="O50" s="55"/>
      <c r="P50" s="56"/>
      <c r="Q50" s="89">
        <f>Q51</f>
        <v>1527248.55</v>
      </c>
      <c r="R50" s="89"/>
      <c r="S50" s="89">
        <f>S51</f>
        <v>1411529.99</v>
      </c>
      <c r="T50" s="52"/>
      <c r="U50" s="53">
        <f t="shared" si="0"/>
        <v>0.92423069578294903</v>
      </c>
      <c r="V50" s="52"/>
      <c r="W50" s="89">
        <f>W51</f>
        <v>1491064.53</v>
      </c>
      <c r="X50" s="89"/>
      <c r="Y50" s="89">
        <f>Y51</f>
        <v>1420675.83</v>
      </c>
      <c r="Z50" s="52"/>
      <c r="AA50" s="53">
        <f t="shared" ref="AA50" si="18">IFERROR(Y50/W50,0)</f>
        <v>0.95279298877829255</v>
      </c>
      <c r="AB50" s="60">
        <f t="shared" ref="AB50" si="19">IFERROR(Y50/S50,0)</f>
        <v>1.0064793805762497</v>
      </c>
    </row>
    <row r="51" spans="1:28" ht="72">
      <c r="A51" s="10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51" t="s">
        <v>49</v>
      </c>
      <c r="M51" s="48">
        <v>8</v>
      </c>
      <c r="N51" s="48">
        <v>4</v>
      </c>
      <c r="O51" s="49"/>
      <c r="P51" s="50"/>
      <c r="Q51" s="47">
        <v>1527248.55</v>
      </c>
      <c r="R51" s="47"/>
      <c r="S51" s="47">
        <v>1411529.99</v>
      </c>
      <c r="T51" s="47"/>
      <c r="U51" s="45">
        <f t="shared" ref="U51" si="20">IFERROR(S51/Q51,0)</f>
        <v>0.92423069578294903</v>
      </c>
      <c r="V51" s="47"/>
      <c r="W51" s="47">
        <v>1491064.53</v>
      </c>
      <c r="X51" s="47"/>
      <c r="Y51" s="47">
        <v>1420675.83</v>
      </c>
      <c r="Z51" s="47"/>
      <c r="AA51" s="45">
        <f t="shared" ref="AA51" si="21">IFERROR(Y51/W51,0)</f>
        <v>0.95279298877829255</v>
      </c>
      <c r="AB51" s="46">
        <f t="shared" ref="AB51" si="22">IFERROR(Y51/S51,0)</f>
        <v>1.0064793805762497</v>
      </c>
    </row>
    <row r="52" spans="1:28" ht="22.5" customHeight="1">
      <c r="A52" s="10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71" t="s">
        <v>10</v>
      </c>
      <c r="M52" s="64">
        <v>10</v>
      </c>
      <c r="N52" s="64">
        <v>0</v>
      </c>
      <c r="O52" s="65">
        <v>0</v>
      </c>
      <c r="P52" s="66"/>
      <c r="Q52" s="87">
        <f>Q53</f>
        <v>409500</v>
      </c>
      <c r="R52" s="80"/>
      <c r="S52" s="79">
        <f>S53</f>
        <v>409500</v>
      </c>
      <c r="T52" s="68"/>
      <c r="U52" s="69">
        <f t="shared" si="0"/>
        <v>1</v>
      </c>
      <c r="V52" s="68"/>
      <c r="W52" s="87">
        <f>W53</f>
        <v>245700</v>
      </c>
      <c r="X52" s="80"/>
      <c r="Y52" s="79">
        <f>Y53</f>
        <v>245700</v>
      </c>
      <c r="Z52" s="68"/>
      <c r="AA52" s="69">
        <f t="shared" si="1"/>
        <v>1</v>
      </c>
      <c r="AB52" s="72">
        <f t="shared" si="2"/>
        <v>0.6</v>
      </c>
    </row>
    <row r="53" spans="1:28" ht="19.5" customHeight="1">
      <c r="A53" s="10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59" t="s">
        <v>9</v>
      </c>
      <c r="M53" s="54">
        <v>10</v>
      </c>
      <c r="N53" s="54">
        <v>3</v>
      </c>
      <c r="O53" s="55"/>
      <c r="P53" s="56"/>
      <c r="Q53" s="89">
        <f>Q54</f>
        <v>409500</v>
      </c>
      <c r="R53" s="89"/>
      <c r="S53" s="89">
        <f>S54</f>
        <v>409500</v>
      </c>
      <c r="T53" s="52"/>
      <c r="U53" s="53">
        <f t="shared" si="0"/>
        <v>1</v>
      </c>
      <c r="V53" s="52"/>
      <c r="W53" s="89">
        <f>W54</f>
        <v>245700</v>
      </c>
      <c r="X53" s="89"/>
      <c r="Y53" s="89">
        <f>Y54</f>
        <v>245700</v>
      </c>
      <c r="Z53" s="52"/>
      <c r="AA53" s="53">
        <f t="shared" si="1"/>
        <v>1</v>
      </c>
      <c r="AB53" s="60">
        <f t="shared" si="2"/>
        <v>0.6</v>
      </c>
    </row>
    <row r="54" spans="1:28" ht="57" customHeight="1">
      <c r="A54" s="10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51" t="s">
        <v>8</v>
      </c>
      <c r="M54" s="48">
        <v>10</v>
      </c>
      <c r="N54" s="48">
        <v>3</v>
      </c>
      <c r="O54" s="49"/>
      <c r="P54" s="50"/>
      <c r="Q54" s="47">
        <v>409500</v>
      </c>
      <c r="R54" s="47"/>
      <c r="S54" s="47">
        <v>409500</v>
      </c>
      <c r="T54" s="47"/>
      <c r="U54" s="45">
        <f t="shared" si="0"/>
        <v>1</v>
      </c>
      <c r="V54" s="47"/>
      <c r="W54" s="47">
        <v>245700</v>
      </c>
      <c r="X54" s="47"/>
      <c r="Y54" s="47">
        <v>245700</v>
      </c>
      <c r="Z54" s="47"/>
      <c r="AA54" s="45">
        <f t="shared" si="1"/>
        <v>1</v>
      </c>
      <c r="AB54" s="46">
        <f t="shared" si="2"/>
        <v>0.6</v>
      </c>
    </row>
    <row r="55" spans="1:28" ht="32.25" customHeight="1">
      <c r="A55" s="10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71" t="s">
        <v>37</v>
      </c>
      <c r="M55" s="64">
        <v>11</v>
      </c>
      <c r="N55" s="64"/>
      <c r="O55" s="65"/>
      <c r="P55" s="70"/>
      <c r="Q55" s="87">
        <f>Q56</f>
        <v>7034741.1399999997</v>
      </c>
      <c r="R55" s="87"/>
      <c r="S55" s="87">
        <f>S56</f>
        <v>6474744.2300000004</v>
      </c>
      <c r="T55" s="67"/>
      <c r="U55" s="69">
        <f t="shared" si="0"/>
        <v>0.92039552005462999</v>
      </c>
      <c r="V55" s="67"/>
      <c r="W55" s="87">
        <f>W56</f>
        <v>6345929.7599999998</v>
      </c>
      <c r="X55" s="87"/>
      <c r="Y55" s="87">
        <f>Y56</f>
        <v>5530248.0700000003</v>
      </c>
      <c r="Z55" s="67"/>
      <c r="AA55" s="69">
        <f t="shared" si="1"/>
        <v>0.87146380107428112</v>
      </c>
      <c r="AB55" s="72">
        <f t="shared" si="2"/>
        <v>0.85412610499364849</v>
      </c>
    </row>
    <row r="56" spans="1:28" ht="16.5" customHeight="1">
      <c r="A56" s="10"/>
      <c r="B56" s="119">
        <v>7</v>
      </c>
      <c r="C56" s="120"/>
      <c r="D56" s="120"/>
      <c r="E56" s="120"/>
      <c r="F56" s="120"/>
      <c r="G56" s="120"/>
      <c r="H56" s="120"/>
      <c r="I56" s="120"/>
      <c r="J56" s="120"/>
      <c r="K56" s="120"/>
      <c r="L56" s="59" t="s">
        <v>38</v>
      </c>
      <c r="M56" s="54">
        <v>11</v>
      </c>
      <c r="N56" s="54">
        <v>1</v>
      </c>
      <c r="O56" s="55"/>
      <c r="P56" s="56"/>
      <c r="Q56" s="52">
        <f>Q57+Q59+Q58</f>
        <v>7034741.1399999997</v>
      </c>
      <c r="R56" s="52">
        <f t="shared" ref="R56" si="23">R57+R59</f>
        <v>0</v>
      </c>
      <c r="S56" s="52">
        <f>S57+S59+S58</f>
        <v>6474744.2300000004</v>
      </c>
      <c r="T56" s="52"/>
      <c r="U56" s="53">
        <f t="shared" si="0"/>
        <v>0.92039552005462999</v>
      </c>
      <c r="V56" s="52"/>
      <c r="W56" s="52">
        <f>W57+W59+W58</f>
        <v>6345929.7599999998</v>
      </c>
      <c r="X56" s="81"/>
      <c r="Y56" s="52">
        <f>Y57+Y59+Y58</f>
        <v>5530248.0700000003</v>
      </c>
      <c r="Z56" s="52"/>
      <c r="AA56" s="53">
        <f t="shared" si="1"/>
        <v>0.87146380107428112</v>
      </c>
      <c r="AB56" s="92">
        <f t="shared" si="2"/>
        <v>0.85412610499364849</v>
      </c>
    </row>
    <row r="57" spans="1:28" ht="48">
      <c r="A57" s="10"/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51" t="s">
        <v>59</v>
      </c>
      <c r="M57" s="48">
        <v>11</v>
      </c>
      <c r="N57" s="48">
        <v>1</v>
      </c>
      <c r="O57" s="49"/>
      <c r="P57" s="50"/>
      <c r="Q57" s="47">
        <v>6981241.1399999997</v>
      </c>
      <c r="R57" s="47"/>
      <c r="S57" s="47">
        <v>6469744.2300000004</v>
      </c>
      <c r="T57" s="47"/>
      <c r="U57" s="45">
        <f t="shared" ref="U57:U58" si="24">IFERROR(S57/Q57,0)</f>
        <v>0.92673266834040358</v>
      </c>
      <c r="V57" s="47"/>
      <c r="W57" s="47">
        <v>6345929.7599999998</v>
      </c>
      <c r="X57" s="47"/>
      <c r="Y57" s="47">
        <v>5530248.0700000003</v>
      </c>
      <c r="Z57" s="47"/>
      <c r="AA57" s="45">
        <f t="shared" ref="AA57:AA58" si="25">IFERROR(Y57/W57,0)</f>
        <v>0.87146380107428112</v>
      </c>
      <c r="AB57" s="46">
        <f t="shared" ref="AB57:AB58" si="26">IFERROR(Y57/S57,0)</f>
        <v>0.85478619762994867</v>
      </c>
    </row>
    <row r="58" spans="1:28" ht="36">
      <c r="A58" s="10"/>
      <c r="B58" s="98"/>
      <c r="C58" s="99"/>
      <c r="D58" s="99"/>
      <c r="E58" s="99"/>
      <c r="F58" s="99"/>
      <c r="G58" s="99"/>
      <c r="H58" s="99"/>
      <c r="I58" s="99"/>
      <c r="J58" s="99"/>
      <c r="K58" s="99"/>
      <c r="L58" s="51" t="s">
        <v>63</v>
      </c>
      <c r="M58" s="48">
        <v>11</v>
      </c>
      <c r="N58" s="48">
        <v>1</v>
      </c>
      <c r="O58" s="49"/>
      <c r="P58" s="50"/>
      <c r="Q58" s="47"/>
      <c r="R58" s="47"/>
      <c r="S58" s="47"/>
      <c r="T58" s="47"/>
      <c r="U58" s="45">
        <f t="shared" si="24"/>
        <v>0</v>
      </c>
      <c r="V58" s="47"/>
      <c r="W58" s="47"/>
      <c r="X58" s="47"/>
      <c r="Y58" s="47"/>
      <c r="Z58" s="47"/>
      <c r="AA58" s="45">
        <f t="shared" si="25"/>
        <v>0</v>
      </c>
      <c r="AB58" s="46">
        <f t="shared" si="26"/>
        <v>0</v>
      </c>
    </row>
    <row r="59" spans="1:28" ht="24">
      <c r="A59" s="10"/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51" t="s">
        <v>50</v>
      </c>
      <c r="M59" s="48">
        <v>11</v>
      </c>
      <c r="N59" s="48">
        <v>1</v>
      </c>
      <c r="O59" s="49"/>
      <c r="P59" s="50"/>
      <c r="Q59" s="47">
        <v>53500</v>
      </c>
      <c r="R59" s="47"/>
      <c r="S59" s="47">
        <v>5000</v>
      </c>
      <c r="T59" s="47"/>
      <c r="U59" s="45">
        <f t="shared" ref="U59" si="27">IFERROR(S59/Q59,0)</f>
        <v>9.3457943925233641E-2</v>
      </c>
      <c r="V59" s="47"/>
      <c r="W59" s="47"/>
      <c r="X59" s="47"/>
      <c r="Y59" s="47"/>
      <c r="Z59" s="47"/>
      <c r="AA59" s="45">
        <f t="shared" ref="AA59" si="28">IFERROR(Y59/W59,0)</f>
        <v>0</v>
      </c>
      <c r="AB59" s="46">
        <f t="shared" ref="AB59" si="29">IFERROR(Y59/S59,0)</f>
        <v>0</v>
      </c>
    </row>
    <row r="60" spans="1:28" ht="24" customHeight="1" thickBot="1">
      <c r="A60" s="10"/>
      <c r="B60" s="117">
        <v>10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07" t="s">
        <v>6</v>
      </c>
      <c r="M60" s="108"/>
      <c r="N60" s="108"/>
      <c r="O60" s="108"/>
      <c r="P60" s="73"/>
      <c r="Q60" s="93">
        <f>Q11+Q20+Q26+Q32+Q46+Q52+Q55+Q29</f>
        <v>360533749.14999998</v>
      </c>
      <c r="R60" s="93">
        <f t="shared" ref="R60:S60" si="30">R11+R20+R26+R32+R46+R52+R55+R29</f>
        <v>0</v>
      </c>
      <c r="S60" s="93">
        <f t="shared" si="30"/>
        <v>350030663.28000003</v>
      </c>
      <c r="T60" s="74"/>
      <c r="U60" s="63">
        <f t="shared" si="0"/>
        <v>0.97086795370818357</v>
      </c>
      <c r="V60" s="74"/>
      <c r="W60" s="93">
        <f>W11+W20+W26+W32+W46+W52+W55+W29</f>
        <v>396217455.41000003</v>
      </c>
      <c r="X60" s="93">
        <f t="shared" ref="X60:Y60" si="31">X11+X20+X26+X32+X46+X52+X55+X29</f>
        <v>0</v>
      </c>
      <c r="Y60" s="93">
        <f t="shared" si="31"/>
        <v>373033918.87</v>
      </c>
      <c r="Z60" s="74"/>
      <c r="AA60" s="63">
        <f t="shared" si="1"/>
        <v>0.94148784657654716</v>
      </c>
      <c r="AB60" s="91">
        <f t="shared" si="2"/>
        <v>1.0657178299022305</v>
      </c>
    </row>
    <row r="61" spans="1:28" ht="12.75" customHeight="1">
      <c r="A61" s="17"/>
      <c r="B61" s="116">
        <v>3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9"/>
      <c r="M61" s="19"/>
      <c r="N61" s="19"/>
      <c r="O61" s="19"/>
      <c r="P61" s="18"/>
      <c r="Q61" s="20"/>
      <c r="R61" s="21"/>
      <c r="S61" s="22"/>
      <c r="T61" s="22"/>
      <c r="U61" s="23"/>
      <c r="V61" s="22"/>
      <c r="W61" s="22"/>
      <c r="X61" s="22"/>
      <c r="Y61" s="22"/>
      <c r="Z61" s="22"/>
      <c r="AA61" s="23"/>
      <c r="AB61" s="24"/>
    </row>
    <row r="62" spans="1:28" ht="38.25" customHeight="1">
      <c r="B62" s="116" t="s">
        <v>7</v>
      </c>
      <c r="C62" s="116"/>
      <c r="D62" s="116"/>
      <c r="E62" s="116"/>
      <c r="F62" s="116"/>
      <c r="G62" s="116"/>
      <c r="H62" s="116"/>
      <c r="I62" s="116"/>
      <c r="J62" s="116"/>
      <c r="K62" s="116"/>
      <c r="L62" s="3" t="s">
        <v>4</v>
      </c>
      <c r="M62" s="3"/>
      <c r="N62" s="3"/>
      <c r="O62" s="3"/>
      <c r="P62" s="3"/>
      <c r="Q62" s="3"/>
      <c r="R62" s="2"/>
      <c r="S62" s="3"/>
      <c r="T62" s="2"/>
      <c r="U62" s="7" t="s">
        <v>3</v>
      </c>
      <c r="V62" s="7" t="s">
        <v>3</v>
      </c>
      <c r="W62" s="3"/>
      <c r="X62" s="2"/>
      <c r="Y62" s="3"/>
      <c r="Z62" s="3"/>
      <c r="AA62" s="2"/>
      <c r="AB62" s="2"/>
    </row>
    <row r="63" spans="1:28" ht="12.75" customHeight="1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75"/>
      <c r="M63" s="3"/>
      <c r="N63" s="3"/>
      <c r="O63" s="3"/>
      <c r="P63" s="6"/>
      <c r="Q63" s="6"/>
      <c r="R63" s="5" t="s">
        <v>2</v>
      </c>
      <c r="S63" s="3"/>
      <c r="T63" s="2"/>
      <c r="U63" s="5" t="s">
        <v>1</v>
      </c>
      <c r="V63" s="4" t="s">
        <v>1</v>
      </c>
      <c r="W63" s="3"/>
      <c r="X63" s="2"/>
      <c r="Y63" s="3"/>
      <c r="Z63" s="3"/>
      <c r="AA63" s="2"/>
      <c r="AB63" s="2"/>
    </row>
    <row r="64" spans="1:28" ht="12.75" customHeight="1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2"/>
      <c r="AB64" s="2"/>
    </row>
    <row r="65" spans="1:28" ht="12.75" customHeight="1">
      <c r="B65" s="3"/>
      <c r="C65" s="3"/>
      <c r="D65" s="3"/>
      <c r="E65" s="3"/>
      <c r="F65" s="3"/>
      <c r="G65" s="3"/>
      <c r="H65" s="3"/>
      <c r="I65" s="3"/>
      <c r="J65" s="3"/>
      <c r="K65" s="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28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28" ht="12.75" customHeight="1">
      <c r="A68" s="2" t="s"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  <c r="W68" s="82"/>
    </row>
  </sheetData>
  <mergeCells count="29">
    <mergeCell ref="B20:K20"/>
    <mergeCell ref="B15:K15"/>
    <mergeCell ref="B12:K12"/>
    <mergeCell ref="B11:K11"/>
    <mergeCell ref="B35:K35"/>
    <mergeCell ref="B32:K32"/>
    <mergeCell ref="B25:K25"/>
    <mergeCell ref="B24:K24"/>
    <mergeCell ref="B62:K62"/>
    <mergeCell ref="B61:K61"/>
    <mergeCell ref="B60:K60"/>
    <mergeCell ref="B56:K56"/>
    <mergeCell ref="B38:K38"/>
    <mergeCell ref="L60:O60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Пользователь Windows</cp:lastModifiedBy>
  <cp:lastPrinted>2020-10-12T10:21:09Z</cp:lastPrinted>
  <dcterms:created xsi:type="dcterms:W3CDTF">2016-09-30T09:36:25Z</dcterms:created>
  <dcterms:modified xsi:type="dcterms:W3CDTF">2021-02-18T08:53:32Z</dcterms:modified>
</cp:coreProperties>
</file>