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665" yWindow="-75" windowWidth="9660" windowHeight="8250"/>
  </bookViews>
  <sheets>
    <sheet name="мп" sheetId="2" r:id="rId1"/>
  </sheets>
  <definedNames>
    <definedName name="_xlnm.Print_Titles" localSheetId="0">мп!$8:$9</definedName>
  </definedNames>
  <calcPr calcId="145621" iterate="1"/>
</workbook>
</file>

<file path=xl/calcChain.xml><?xml version="1.0" encoding="utf-8"?>
<calcChain xmlns="http://schemas.openxmlformats.org/spreadsheetml/2006/main">
  <c r="Y58" i="2" l="1"/>
  <c r="W19" i="2"/>
  <c r="W58" i="2"/>
  <c r="R56" i="2" l="1"/>
  <c r="S56" i="2"/>
  <c r="Q56" i="2"/>
  <c r="X56" i="2"/>
  <c r="Y56" i="2"/>
  <c r="W56" i="2"/>
  <c r="U51" i="2" l="1"/>
  <c r="AA51" i="2"/>
  <c r="AB51" i="2"/>
  <c r="Q50" i="2"/>
  <c r="U50" i="2" s="1"/>
  <c r="S50" i="2"/>
  <c r="W50" i="2"/>
  <c r="Y50" i="2"/>
  <c r="AB50" i="2" s="1"/>
  <c r="AB41" i="2"/>
  <c r="AB42" i="2"/>
  <c r="AA41" i="2"/>
  <c r="AA42" i="2"/>
  <c r="U41" i="2"/>
  <c r="U42" i="2"/>
  <c r="R40" i="2"/>
  <c r="S40" i="2"/>
  <c r="Q40" i="2"/>
  <c r="X40" i="2"/>
  <c r="Y40" i="2"/>
  <c r="W40" i="2"/>
  <c r="R29" i="2"/>
  <c r="S29" i="2"/>
  <c r="Q29" i="2"/>
  <c r="R20" i="2"/>
  <c r="R19" i="2" s="1"/>
  <c r="S20" i="2"/>
  <c r="S19" i="2" s="1"/>
  <c r="Q20" i="2"/>
  <c r="Q19" i="2" s="1"/>
  <c r="X20" i="2"/>
  <c r="X19" i="2" s="1"/>
  <c r="Y20" i="2"/>
  <c r="Y19" i="2" s="1"/>
  <c r="W20" i="2"/>
  <c r="AB17" i="2"/>
  <c r="AA17" i="2"/>
  <c r="AA50" i="2" l="1"/>
  <c r="AA23" i="2"/>
  <c r="AA26" i="2"/>
  <c r="AA27" i="2"/>
  <c r="U23" i="2"/>
  <c r="U26" i="2"/>
  <c r="U27" i="2"/>
  <c r="AB23" i="2"/>
  <c r="AB26" i="2"/>
  <c r="AB27" i="2"/>
  <c r="X16" i="2" l="1"/>
  <c r="Y16" i="2"/>
  <c r="W16" i="2"/>
  <c r="R16" i="2"/>
  <c r="S16" i="2"/>
  <c r="Q16" i="2"/>
  <c r="U17" i="2"/>
  <c r="Y12" i="2" l="1"/>
  <c r="W12" i="2"/>
  <c r="S12" i="2"/>
  <c r="Q12" i="2"/>
  <c r="AB30" i="2" l="1"/>
  <c r="AA30" i="2"/>
  <c r="U30" i="2"/>
  <c r="R28" i="2"/>
  <c r="R58" i="2" s="1"/>
  <c r="S28" i="2"/>
  <c r="T29" i="2"/>
  <c r="T28" i="2" s="1"/>
  <c r="V29" i="2"/>
  <c r="V28" i="2" s="1"/>
  <c r="W29" i="2"/>
  <c r="W28" i="2" s="1"/>
  <c r="X29" i="2"/>
  <c r="X28" i="2" s="1"/>
  <c r="X58" i="2" s="1"/>
  <c r="Y29" i="2"/>
  <c r="Z29" i="2"/>
  <c r="AB29" i="2" s="1"/>
  <c r="Q28" i="2"/>
  <c r="Y28" i="2"/>
  <c r="Z28" i="2" l="1"/>
  <c r="AB28" i="2" s="1"/>
  <c r="AA29" i="2"/>
  <c r="AA28" i="2"/>
  <c r="U28" i="2"/>
  <c r="U29" i="2"/>
  <c r="AA18" i="2"/>
  <c r="AB18" i="2"/>
  <c r="U18" i="2" l="1"/>
  <c r="Q55" i="2" l="1"/>
  <c r="S55" i="2"/>
  <c r="S53" i="2"/>
  <c r="Q53" i="2"/>
  <c r="S52" i="2"/>
  <c r="Q52" i="2"/>
  <c r="S47" i="2"/>
  <c r="S46" i="2" s="1"/>
  <c r="Q47" i="2"/>
  <c r="Q46" i="2" s="1"/>
  <c r="S43" i="2"/>
  <c r="Q43" i="2"/>
  <c r="S36" i="2"/>
  <c r="Q36" i="2"/>
  <c r="S34" i="2"/>
  <c r="Q34" i="2"/>
  <c r="S32" i="2"/>
  <c r="Q32" i="2"/>
  <c r="S25" i="2"/>
  <c r="Q25" i="2"/>
  <c r="S24" i="2"/>
  <c r="Q24" i="2"/>
  <c r="S22" i="2"/>
  <c r="Q22" i="2"/>
  <c r="S15" i="2"/>
  <c r="Q15" i="2"/>
  <c r="U22" i="2" l="1"/>
  <c r="U24" i="2"/>
  <c r="U25" i="2"/>
  <c r="Q31" i="2"/>
  <c r="S31" i="2"/>
  <c r="AB57" i="2"/>
  <c r="AA57" i="2"/>
  <c r="U57" i="2"/>
  <c r="Y43" i="2"/>
  <c r="W43" i="2"/>
  <c r="AB45" i="2"/>
  <c r="AA45" i="2"/>
  <c r="U45" i="2"/>
  <c r="AB44" i="2"/>
  <c r="AA44" i="2"/>
  <c r="U44" i="2"/>
  <c r="W15" i="2"/>
  <c r="AB16" i="2"/>
  <c r="AA43" i="2" l="1"/>
  <c r="AA16" i="2"/>
  <c r="AB43" i="2"/>
  <c r="Y15" i="2"/>
  <c r="AA15" i="2" s="1"/>
  <c r="U15" i="2"/>
  <c r="U16" i="2"/>
  <c r="AB21" i="2"/>
  <c r="AA21" i="2"/>
  <c r="U21" i="2"/>
  <c r="AB14" i="2"/>
  <c r="AA14" i="2"/>
  <c r="U14" i="2"/>
  <c r="AB13" i="2"/>
  <c r="AA13" i="2"/>
  <c r="U13" i="2"/>
  <c r="AB15" i="2" l="1"/>
  <c r="U54" i="2"/>
  <c r="U49" i="2"/>
  <c r="U48" i="2"/>
  <c r="U39" i="2"/>
  <c r="U38" i="2"/>
  <c r="U37" i="2"/>
  <c r="U35" i="2"/>
  <c r="U33" i="2"/>
  <c r="AB54" i="2"/>
  <c r="AA54" i="2"/>
  <c r="AB49" i="2"/>
  <c r="AA49" i="2"/>
  <c r="AB48" i="2"/>
  <c r="AA48" i="2"/>
  <c r="AB39" i="2"/>
  <c r="AA39" i="2"/>
  <c r="AB38" i="2"/>
  <c r="AA38" i="2"/>
  <c r="AB37" i="2"/>
  <c r="AA37" i="2"/>
  <c r="AB35" i="2"/>
  <c r="AA35" i="2"/>
  <c r="AB33" i="2"/>
  <c r="AA33" i="2"/>
  <c r="W55" i="2" l="1"/>
  <c r="Y47" i="2"/>
  <c r="Y46" i="2" s="1"/>
  <c r="W47" i="2"/>
  <c r="W46" i="2" s="1"/>
  <c r="Y36" i="2"/>
  <c r="W36" i="2"/>
  <c r="Y34" i="2"/>
  <c r="W34" i="2"/>
  <c r="Y32" i="2"/>
  <c r="W32" i="2"/>
  <c r="Y25" i="2"/>
  <c r="W25" i="2"/>
  <c r="W24" i="2" s="1"/>
  <c r="AA25" i="2" l="1"/>
  <c r="AB25" i="2"/>
  <c r="Y31" i="2"/>
  <c r="W31" i="2"/>
  <c r="U36" i="2"/>
  <c r="U34" i="2"/>
  <c r="U32" i="2"/>
  <c r="Y24" i="2"/>
  <c r="AB32" i="2"/>
  <c r="AA32" i="2"/>
  <c r="AB34" i="2"/>
  <c r="AA34" i="2"/>
  <c r="AB36" i="2"/>
  <c r="AA36" i="2"/>
  <c r="U40" i="2"/>
  <c r="AB40" i="2"/>
  <c r="AA40" i="2"/>
  <c r="U47" i="2"/>
  <c r="AB47" i="2"/>
  <c r="AA47" i="2"/>
  <c r="U56" i="2"/>
  <c r="AB56" i="2"/>
  <c r="AA56" i="2"/>
  <c r="U46" i="2"/>
  <c r="U55" i="2"/>
  <c r="Y55" i="2"/>
  <c r="AA24" i="2" l="1"/>
  <c r="AB24" i="2"/>
  <c r="U20" i="2"/>
  <c r="U31" i="2"/>
  <c r="AB20" i="2"/>
  <c r="AA20" i="2"/>
  <c r="AA55" i="2"/>
  <c r="AB55" i="2"/>
  <c r="AB46" i="2"/>
  <c r="AA46" i="2"/>
  <c r="AA31" i="2"/>
  <c r="AB31" i="2"/>
  <c r="Y22" i="2"/>
  <c r="W22" i="2"/>
  <c r="AA22" i="2" l="1"/>
  <c r="AB22" i="2"/>
  <c r="Q11" i="2"/>
  <c r="Q58" i="2" s="1"/>
  <c r="W11" i="2"/>
  <c r="W53" i="2"/>
  <c r="W52" i="2" s="1"/>
  <c r="Y53" i="2"/>
  <c r="AB53" i="2" l="1"/>
  <c r="AA53" i="2"/>
  <c r="U52" i="2"/>
  <c r="U53" i="2"/>
  <c r="U19" i="2"/>
  <c r="AB12" i="2"/>
  <c r="AA12" i="2"/>
  <c r="S11" i="2"/>
  <c r="S58" i="2" s="1"/>
  <c r="U12" i="2"/>
  <c r="AB19" i="2"/>
  <c r="AA19" i="2"/>
  <c r="Y11" i="2"/>
  <c r="Y52" i="2"/>
  <c r="U11" i="2" l="1"/>
  <c r="U58" i="2"/>
  <c r="AA11" i="2"/>
  <c r="AB11" i="2"/>
  <c r="AA52" i="2"/>
  <c r="AB52" i="2"/>
  <c r="AB58" i="2" l="1"/>
  <c r="AA58" i="2"/>
</calcChain>
</file>

<file path=xl/sharedStrings.xml><?xml version="1.0" encoding="utf-8"?>
<sst xmlns="http://schemas.openxmlformats.org/spreadsheetml/2006/main" count="75" uniqueCount="68">
  <si>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</si>
  <si>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</si>
  <si>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</si>
  <si>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</si>
  <si>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</si>
  <si>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</si>
  <si>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</si>
  <si>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5500000000</t>
  </si>
  <si>
    <t>Социальное обеспечение населения</t>
  </si>
  <si>
    <t>Социальная политика</t>
  </si>
  <si>
    <t>Молодежная политика и оздоровление детей</t>
  </si>
  <si>
    <t>5700000000</t>
  </si>
  <si>
    <t>Общее образование</t>
  </si>
  <si>
    <t>Образование</t>
  </si>
  <si>
    <t>5400000000</t>
  </si>
  <si>
    <t>Муниципальная программа "Развитие малого и среднего предпринимательства в Лысогорском районе"</t>
  </si>
  <si>
    <t>Другие вопросы в области национальной экономики</t>
  </si>
  <si>
    <t>Национальная экономика</t>
  </si>
  <si>
    <t>Другие общегосударственные вопросы</t>
  </si>
  <si>
    <t>Общегосударственные вопросы</t>
  </si>
  <si>
    <t>утв 2 квартал</t>
  </si>
  <si>
    <t>утв 1 квартал</t>
  </si>
  <si>
    <t>ТипБюджета</t>
  </si>
  <si>
    <t>Подраздел</t>
  </si>
  <si>
    <t>Раздел</t>
  </si>
  <si>
    <t>Наименование</t>
  </si>
  <si>
    <t xml:space="preserve">% исполнения к плану текущего долга </t>
  </si>
  <si>
    <t>Дорожное хозяйство(дорожные фонды)</t>
  </si>
  <si>
    <t>Жилищно-коммунальное хозяйство</t>
  </si>
  <si>
    <t>Коммунальное хозяйство</t>
  </si>
  <si>
    <t>Муниципальная программа "Приобретение коммунальной (специализированной) техники, машин для муниципальных нужд Лысогорского муниципального района на 2017 год"</t>
  </si>
  <si>
    <t>Дошкольное образование</t>
  </si>
  <si>
    <t>Дополнительное образование</t>
  </si>
  <si>
    <t xml:space="preserve">Культура и кинематография </t>
  </si>
  <si>
    <t>Культура</t>
  </si>
  <si>
    <t xml:space="preserve">Физическая культура и спорт </t>
  </si>
  <si>
    <t xml:space="preserve">Физическая культура 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</si>
  <si>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</si>
  <si>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</si>
  <si>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образования</t>
  </si>
  <si>
    <t>Другие вопросы в области культуры, кинематографии</t>
  </si>
  <si>
    <t>Муниципальная программа "Материально-техническое обеспечение работы муниципального казенного учреждения "ТеплоВодоРесурс" Лысогорского муниципального района"</t>
  </si>
  <si>
    <t>Утвержденные бюджетные назначения на 31 марта 2021 года</t>
  </si>
  <si>
    <t>Муниципальная программа «Обеспечение и содержание  муниципального учреждения «Административно-хозяйственное обслуживание» на 2021-2023 г.г.»</t>
  </si>
  <si>
    <t>Муниципальная программа «Обеспечение и содержание муниципального учреждения « Централизованная бухгалтерия администрации Лысогорского муниципального района Саратовской области»  на 2021-2023 г.г.»</t>
  </si>
  <si>
    <t>Муниципальная программа «Обеспечение и содержание муниципального казенного учреждения «Единая  дежурно-диспетчерская  служба Лысогорского  муниципального района Саратовской области»  на 2021-2023 г.г.</t>
  </si>
  <si>
    <t>Подпрограмма " Развитие системы дошкольного образования" муниципальной программы «Развитие образования в Лысогорском районе Саратовской области на 2021 год и на плановый период 2022 и 2023 годы».</t>
  </si>
  <si>
    <t>Подпрограмма "Развитие системы общего и дополнительного образования" муниципальной программы «Развитие образования в Лысогорском районе Саратовской области на 2021 год и на плановый период 2022 и 2023 годы».</t>
  </si>
  <si>
    <t>Подпрограмма «Поддержка одаренных детей Лысогорского района Саратовской области»муниципальной программы «Развитие образования в Лысогорском районе Саратовской области на 2021 год и на плановый период 2022 и 2023 годы."</t>
  </si>
  <si>
    <t>Подпрограмма «Система образования в сфере культуры» муниципальной программы Лысогоркого района Саратовской области «Культура Лысогорского района 2021-2023 г."</t>
  </si>
  <si>
    <t>Муниципальная программа «Организация  отдыха, оздоровления и занятости детей и подростков учреждениями Лысогорского муниципального района на 2021-2023 г.г.»</t>
  </si>
  <si>
    <t>Муниципальная программа « Обеспечение деятельности муниципального казенного учреждения «Централизованная бухгалтерия отдела образования администрации Лысогорского муниципального района Саратовской области» на 2021-2023 г.г.»</t>
  </si>
  <si>
    <t>Муниципальная программа «Обеспечение и содержание муниципального казенного учреждения «Эксплуатационно-методическая служба системы образования» на 2021-2023 годы»</t>
  </si>
  <si>
    <t>Подпрограмма «Библиотеки» муниципальной программы  Лысогоркого района Саратовской области «Культура Лысогорского района 2021-2023 г."</t>
  </si>
  <si>
    <t xml:space="preserve">Подпрограмма «Культурно-досуговые учреждения» муниципальной программы Лысогоркого района Саратовской области «Культура Лысогорского района 2021-2023 г." </t>
  </si>
  <si>
    <t>Муниципальная программа «Обеспечение деятельности муниципального казенного учреждения «Централизованная бухгалтерия отдела культуры и кино администрации Лысогорского муниципального района Саратовской области» на 2021-2023 г.г.»</t>
  </si>
  <si>
    <t>Сведения по исполнению муниципальных  программ по Лысогорскому району на 31 марта 2022 года</t>
  </si>
  <si>
    <t>Кассовое исполнение на 31 марта 2021 года</t>
  </si>
  <si>
    <t>% исполнения на 31 марта 2021 года</t>
  </si>
  <si>
    <t>Утвержденные бюджетные назначения на 31 марта 2022 года</t>
  </si>
  <si>
    <t>Кассовое исполнение на 31  марта 2022 года</t>
  </si>
  <si>
    <t>% исполнения к исполнению 2021года</t>
  </si>
  <si>
    <t>Муниципальная программа «По предупреждению и ликвидации чрезвычайных ситуаций на территории Лысогорского муниципального района на 2022-2024 годы»</t>
  </si>
  <si>
    <t>Муниципальная  программа  «Капитальный ремонт, ремонт и содержание автомобильных дорог общего пользования местного значения  Лысогорского муниципального района на 2022 -2024годы»</t>
  </si>
  <si>
    <t>Муниципальная программа "Проведение комплексных кадастровых работ на территории Лысогорского муниципального района на 2022 года"</t>
  </si>
  <si>
    <t xml:space="preserve">Муниципальная программа «Развитие физической культуры, спорта и молодежной политики Лысогорского муниципального района на 2022-2024 годы» </t>
  </si>
  <si>
    <t>Муниципальная программа «Обеспечение жильем молодых семей».</t>
  </si>
  <si>
    <t>Подпрограмма «Работа для подростка 2021-2023г.г.»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</si>
</sst>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"/>
    <numFmt numFmtId="165" formatCode="#,##0.00;[Red]\-#,##0.00;0.00"/>
    <numFmt numFmtId="166" formatCode="000"/>
    <numFmt numFmtId="167" formatCode="0000000000"/>
    <numFmt numFmtId="168" formatCode="00"/>
    <numFmt numFmtId="169" formatCode="0000"/>
    <numFmt numFmtId="170" formatCode="0;;;@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2" fillId="0" borderId="1" xfId="1" applyNumberFormat="1" applyFont="1" applyFill="1" applyBorder="1" applyAlignment="1" applyProtection="1">
      <alignment horizontal="center" vertical="top"/>
      <protection hidden="1"/>
    </xf>
    <xf numFmtId="0" fontId="2" fillId="0" borderId="1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right" wrapText="1"/>
      <protection hidden="1"/>
    </xf>
    <xf numFmtId="165" fontId="3" fillId="3" borderId="0" xfId="1" applyNumberFormat="1" applyFont="1" applyFill="1" applyBorder="1" applyAlignment="1" applyProtection="1">
      <protection hidden="1"/>
    </xf>
    <xf numFmtId="0" fontId="3" fillId="3" borderId="0" xfId="1" applyNumberFormat="1" applyFont="1" applyFill="1" applyBorder="1" applyAlignment="1" applyProtection="1">
      <protection hidden="1"/>
    </xf>
    <xf numFmtId="164" fontId="4" fillId="3" borderId="0" xfId="1" applyNumberFormat="1" applyFont="1" applyFill="1" applyBorder="1" applyAlignment="1" applyProtection="1">
      <protection hidden="1"/>
    </xf>
    <xf numFmtId="10" fontId="4" fillId="3" borderId="0" xfId="1" applyNumberFormat="1" applyFont="1" applyFill="1" applyBorder="1" applyAlignment="1" applyProtection="1">
      <protection hidden="1"/>
    </xf>
    <xf numFmtId="10" fontId="1" fillId="3" borderId="0" xfId="1" applyNumberFormat="1" applyFont="1" applyFill="1" applyBorder="1" applyAlignment="1" applyProtection="1">
      <protection hidden="1"/>
    </xf>
    <xf numFmtId="169" fontId="2" fillId="0" borderId="7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0" fontId="1" fillId="3" borderId="3" xfId="1" applyNumberFormat="1" applyFont="1" applyFill="1" applyBorder="1" applyAlignment="1" applyProtection="1">
      <protection hidden="1"/>
    </xf>
    <xf numFmtId="169" fontId="4" fillId="3" borderId="6" xfId="1" applyNumberFormat="1" applyFont="1" applyFill="1" applyBorder="1" applyAlignment="1" applyProtection="1">
      <protection hidden="1"/>
    </xf>
    <xf numFmtId="169" fontId="4" fillId="3" borderId="12" xfId="1" applyNumberFormat="1" applyFont="1" applyFill="1" applyBorder="1" applyAlignment="1" applyProtection="1">
      <protection hidden="1"/>
    </xf>
    <xf numFmtId="0" fontId="1" fillId="3" borderId="0" xfId="1" applyFill="1"/>
    <xf numFmtId="169" fontId="4" fillId="0" borderId="6" xfId="1" applyNumberFormat="1" applyFont="1" applyFill="1" applyBorder="1" applyAlignment="1" applyProtection="1">
      <protection hidden="1"/>
    </xf>
    <xf numFmtId="169" fontId="4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Font="1" applyProtection="1">
      <protection hidden="1"/>
    </xf>
    <xf numFmtId="0" fontId="7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10" fontId="10" fillId="3" borderId="5" xfId="1" applyNumberFormat="1" applyFont="1" applyFill="1" applyBorder="1" applyAlignment="1" applyProtection="1">
      <protection hidden="1"/>
    </xf>
    <xf numFmtId="10" fontId="10" fillId="3" borderId="14" xfId="1" applyNumberFormat="1" applyFont="1" applyFill="1" applyBorder="1" applyAlignment="1" applyProtection="1">
      <protection hidden="1"/>
    </xf>
    <xf numFmtId="165" fontId="10" fillId="3" borderId="5" xfId="1" applyNumberFormat="1" applyFont="1" applyFill="1" applyBorder="1" applyAlignment="1" applyProtection="1">
      <protection hidden="1"/>
    </xf>
    <xf numFmtId="168" fontId="10" fillId="3" borderId="5" xfId="1" applyNumberFormat="1" applyFont="1" applyFill="1" applyBorder="1" applyAlignment="1" applyProtection="1">
      <protection hidden="1"/>
    </xf>
    <xf numFmtId="167" fontId="10" fillId="3" borderId="5" xfId="1" applyNumberFormat="1" applyFont="1" applyFill="1" applyBorder="1" applyAlignment="1" applyProtection="1">
      <protection hidden="1"/>
    </xf>
    <xf numFmtId="0" fontId="10" fillId="3" borderId="5" xfId="1" applyNumberFormat="1" applyFont="1" applyFill="1" applyBorder="1" applyAlignment="1" applyProtection="1">
      <protection hidden="1"/>
    </xf>
    <xf numFmtId="166" fontId="10" fillId="3" borderId="10" xfId="1" applyNumberFormat="1" applyFont="1" applyFill="1" applyBorder="1" applyAlignment="1" applyProtection="1">
      <alignment wrapText="1"/>
      <protection hidden="1"/>
    </xf>
    <xf numFmtId="165" fontId="8" fillId="2" borderId="5" xfId="1" applyNumberFormat="1" applyFont="1" applyFill="1" applyBorder="1" applyAlignment="1" applyProtection="1">
      <protection hidden="1"/>
    </xf>
    <xf numFmtId="10" fontId="8" fillId="2" borderId="5" xfId="1" applyNumberFormat="1" applyFont="1" applyFill="1" applyBorder="1" applyAlignment="1" applyProtection="1">
      <protection hidden="1"/>
    </xf>
    <xf numFmtId="168" fontId="8" fillId="2" borderId="5" xfId="1" applyNumberFormat="1" applyFont="1" applyFill="1" applyBorder="1" applyAlignment="1" applyProtection="1">
      <protection hidden="1"/>
    </xf>
    <xf numFmtId="167" fontId="8" fillId="2" borderId="5" xfId="1" applyNumberFormat="1" applyFont="1" applyFill="1" applyBorder="1" applyAlignment="1" applyProtection="1">
      <protection hidden="1"/>
    </xf>
    <xf numFmtId="0" fontId="8" fillId="2" borderId="5" xfId="1" applyNumberFormat="1" applyFont="1" applyFill="1" applyBorder="1" applyAlignment="1" applyProtection="1">
      <protection hidden="1"/>
    </xf>
    <xf numFmtId="0" fontId="10" fillId="2" borderId="5" xfId="1" applyNumberFormat="1" applyFont="1" applyFill="1" applyBorder="1" applyAlignment="1" applyProtection="1">
      <protection hidden="1"/>
    </xf>
    <xf numFmtId="165" fontId="10" fillId="2" borderId="5" xfId="1" applyNumberFormat="1" applyFont="1" applyFill="1" applyBorder="1" applyAlignment="1" applyProtection="1">
      <protection hidden="1"/>
    </xf>
    <xf numFmtId="166" fontId="9" fillId="2" borderId="10" xfId="1" applyNumberFormat="1" applyFont="1" applyFill="1" applyBorder="1" applyAlignment="1" applyProtection="1">
      <alignment wrapText="1"/>
      <protection hidden="1"/>
    </xf>
    <xf numFmtId="10" fontId="10" fillId="2" borderId="14" xfId="1" applyNumberFormat="1" applyFont="1" applyFill="1" applyBorder="1" applyAlignment="1" applyProtection="1">
      <protection hidden="1"/>
    </xf>
    <xf numFmtId="167" fontId="9" fillId="2" borderId="5" xfId="1" applyNumberFormat="1" applyFont="1" applyFill="1" applyBorder="1" applyAlignment="1" applyProtection="1">
      <protection hidden="1"/>
    </xf>
    <xf numFmtId="0" fontId="9" fillId="2" borderId="5" xfId="1" applyNumberFormat="1" applyFont="1" applyFill="1" applyBorder="1" applyAlignment="1" applyProtection="1">
      <protection hidden="1"/>
    </xf>
    <xf numFmtId="10" fontId="8" fillId="3" borderId="4" xfId="1" applyNumberFormat="1" applyFont="1" applyFill="1" applyBorder="1" applyAlignment="1" applyProtection="1">
      <protection hidden="1"/>
    </xf>
    <xf numFmtId="168" fontId="8" fillId="4" borderId="5" xfId="1" applyNumberFormat="1" applyFont="1" applyFill="1" applyBorder="1" applyAlignment="1" applyProtection="1">
      <protection hidden="1"/>
    </xf>
    <xf numFmtId="167" fontId="8" fillId="4" borderId="5" xfId="1" applyNumberFormat="1" applyFont="1" applyFill="1" applyBorder="1" applyAlignment="1" applyProtection="1">
      <protection hidden="1"/>
    </xf>
    <xf numFmtId="0" fontId="10" fillId="4" borderId="5" xfId="1" applyNumberFormat="1" applyFont="1" applyFill="1" applyBorder="1" applyAlignment="1" applyProtection="1">
      <protection hidden="1"/>
    </xf>
    <xf numFmtId="165" fontId="8" fillId="4" borderId="5" xfId="1" applyNumberFormat="1" applyFont="1" applyFill="1" applyBorder="1" applyAlignment="1" applyProtection="1">
      <protection hidden="1"/>
    </xf>
    <xf numFmtId="165" fontId="10" fillId="4" borderId="5" xfId="1" applyNumberFormat="1" applyFont="1" applyFill="1" applyBorder="1" applyAlignment="1" applyProtection="1">
      <protection hidden="1"/>
    </xf>
    <xf numFmtId="10" fontId="8" fillId="4" borderId="5" xfId="1" applyNumberFormat="1" applyFont="1" applyFill="1" applyBorder="1" applyAlignment="1" applyProtection="1">
      <protection hidden="1"/>
    </xf>
    <xf numFmtId="0" fontId="8" fillId="4" borderId="5" xfId="1" applyNumberFormat="1" applyFont="1" applyFill="1" applyBorder="1" applyAlignment="1" applyProtection="1">
      <protection hidden="1"/>
    </xf>
    <xf numFmtId="166" fontId="9" fillId="4" borderId="10" xfId="1" applyNumberFormat="1" applyFont="1" applyFill="1" applyBorder="1" applyAlignment="1" applyProtection="1">
      <alignment wrapText="1"/>
      <protection hidden="1"/>
    </xf>
    <xf numFmtId="10" fontId="10" fillId="4" borderId="14" xfId="1" applyNumberFormat="1" applyFont="1" applyFill="1" applyBorder="1" applyAlignment="1" applyProtection="1">
      <protection hidden="1"/>
    </xf>
    <xf numFmtId="0" fontId="8" fillId="3" borderId="4" xfId="1" applyNumberFormat="1" applyFont="1" applyFill="1" applyBorder="1" applyAlignment="1" applyProtection="1">
      <protection hidden="1"/>
    </xf>
    <xf numFmtId="164" fontId="8" fillId="3" borderId="4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8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1" xfId="1" applyNumberFormat="1" applyFont="1" applyFill="1" applyBorder="1" applyAlignment="1" applyProtection="1">
      <alignment horizontal="center" vertical="center" wrapText="1"/>
      <protection hidden="1"/>
    </xf>
    <xf numFmtId="170" fontId="8" fillId="4" borderId="5" xfId="1" applyNumberFormat="1" applyFont="1" applyFill="1" applyBorder="1" applyAlignment="1" applyProtection="1">
      <protection hidden="1"/>
    </xf>
    <xf numFmtId="170" fontId="10" fillId="4" borderId="5" xfId="1" applyNumberFormat="1" applyFont="1" applyFill="1" applyBorder="1" applyAlignment="1" applyProtection="1">
      <protection hidden="1"/>
    </xf>
    <xf numFmtId="170" fontId="8" fillId="2" borderId="5" xfId="1" applyNumberFormat="1" applyFont="1" applyFill="1" applyBorder="1" applyAlignment="1" applyProtection="1">
      <protection hidden="1"/>
    </xf>
    <xf numFmtId="170" fontId="1" fillId="0" borderId="0" xfId="1" applyNumberFormat="1"/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4" fontId="8" fillId="4" borderId="5" xfId="1" applyNumberFormat="1" applyFont="1" applyFill="1" applyBorder="1" applyAlignment="1" applyProtection="1">
      <protection hidden="1"/>
    </xf>
    <xf numFmtId="4" fontId="10" fillId="4" borderId="5" xfId="1" applyNumberFormat="1" applyFont="1" applyFill="1" applyBorder="1" applyAlignment="1" applyProtection="1">
      <protection hidden="1"/>
    </xf>
    <xf numFmtId="4" fontId="8" fillId="2" borderId="5" xfId="1" applyNumberFormat="1" applyFont="1" applyFill="1" applyBorder="1" applyAlignment="1" applyProtection="1">
      <protection hidden="1"/>
    </xf>
    <xf numFmtId="4" fontId="10" fillId="2" borderId="5" xfId="1" applyNumberFormat="1" applyFont="1" applyFill="1" applyBorder="1" applyAlignment="1" applyProtection="1">
      <protection hidden="1"/>
    </xf>
    <xf numFmtId="10" fontId="8" fillId="3" borderId="18" xfId="1" applyNumberFormat="1" applyFont="1" applyFill="1" applyBorder="1" applyAlignment="1" applyProtection="1">
      <protection hidden="1"/>
    </xf>
    <xf numFmtId="10" fontId="8" fillId="2" borderId="14" xfId="1" applyNumberFormat="1" applyFont="1" applyFill="1" applyBorder="1" applyAlignment="1" applyProtection="1">
      <protection hidden="1"/>
    </xf>
    <xf numFmtId="4" fontId="8" fillId="3" borderId="4" xfId="1" applyNumberFormat="1" applyFont="1" applyFill="1" applyBorder="1" applyAlignment="1" applyProtection="1">
      <protection hidden="1"/>
    </xf>
    <xf numFmtId="168" fontId="12" fillId="3" borderId="5" xfId="1" applyNumberFormat="1" applyFont="1" applyFill="1" applyBorder="1" applyAlignment="1" applyProtection="1">
      <protection hidden="1"/>
    </xf>
    <xf numFmtId="167" fontId="12" fillId="3" borderId="5" xfId="1" applyNumberFormat="1" applyFont="1" applyFill="1" applyBorder="1" applyAlignment="1" applyProtection="1">
      <protection hidden="1"/>
    </xf>
    <xf numFmtId="0" fontId="12" fillId="3" borderId="5" xfId="1" applyNumberFormat="1" applyFont="1" applyFill="1" applyBorder="1" applyAlignment="1" applyProtection="1">
      <protection hidden="1"/>
    </xf>
    <xf numFmtId="165" fontId="12" fillId="3" borderId="5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8" fontId="10" fillId="4" borderId="5" xfId="1" applyNumberFormat="1" applyFont="1" applyFill="1" applyBorder="1" applyAlignment="1" applyProtection="1">
      <protection hidden="1"/>
    </xf>
    <xf numFmtId="167" fontId="10" fillId="4" borderId="5" xfId="1" applyNumberFormat="1" applyFont="1" applyFill="1" applyBorder="1" applyAlignment="1" applyProtection="1">
      <protection hidden="1"/>
    </xf>
    <xf numFmtId="167" fontId="10" fillId="2" borderId="5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6" fontId="10" fillId="3" borderId="10" xfId="1" applyNumberFormat="1" applyFont="1" applyFill="1" applyBorder="1" applyAlignment="1" applyProtection="1">
      <alignment vertical="center" wrapText="1"/>
      <protection hidden="1"/>
    </xf>
    <xf numFmtId="169" fontId="4" fillId="0" borderId="6" xfId="1" applyNumberFormat="1" applyFont="1" applyFill="1" applyBorder="1" applyAlignment="1" applyProtection="1">
      <protection hidden="1"/>
    </xf>
    <xf numFmtId="169" fontId="4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4" fillId="0" borderId="9" xfId="1" applyNumberFormat="1" applyFont="1" applyFill="1" applyBorder="1" applyAlignment="1" applyProtection="1">
      <protection hidden="1"/>
    </xf>
    <xf numFmtId="169" fontId="4" fillId="0" borderId="13" xfId="1" applyNumberFormat="1" applyFont="1" applyFill="1" applyBorder="1" applyAlignment="1" applyProtection="1">
      <protection hidden="1"/>
    </xf>
    <xf numFmtId="169" fontId="2" fillId="0" borderId="0" xfId="1" applyNumberFormat="1" applyFont="1" applyFill="1" applyBorder="1" applyAlignment="1" applyProtection="1">
      <protection hidden="1"/>
    </xf>
    <xf numFmtId="169" fontId="4" fillId="0" borderId="19" xfId="1" applyNumberFormat="1" applyFont="1" applyFill="1" applyBorder="1" applyAlignment="1" applyProtection="1">
      <protection hidden="1"/>
    </xf>
    <xf numFmtId="169" fontId="4" fillId="0" borderId="1" xfId="1" applyNumberFormat="1" applyFont="1" applyFill="1" applyBorder="1" applyAlignment="1" applyProtection="1">
      <protection hidden="1"/>
    </xf>
    <xf numFmtId="0" fontId="8" fillId="3" borderId="17" xfId="1" applyNumberFormat="1" applyFont="1" applyFill="1" applyBorder="1" applyAlignment="1" applyProtection="1">
      <alignment horizontal="right" wrapText="1"/>
      <protection hidden="1"/>
    </xf>
    <xf numFmtId="0" fontId="8" fillId="3" borderId="4" xfId="1" applyNumberFormat="1" applyFont="1" applyFill="1" applyBorder="1" applyAlignment="1" applyProtection="1">
      <alignment horizontal="right" wrapText="1"/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1" applyNumberFormat="1" applyFont="1" applyFill="1" applyAlignment="1" applyProtection="1">
      <alignment horizontal="center" vertical="center"/>
      <protection hidden="1"/>
    </xf>
    <xf numFmtId="0" fontId="7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7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6"/>
  <sheetViews>
    <sheetView showGridLines="0" showZeros="0" tabSelected="1" zoomScale="87" zoomScaleNormal="87" workbookViewId="0">
      <pane xSplit="14" ySplit="9" topLeftCell="O10" activePane="bottomRight" state="frozen"/>
      <selection pane="topRight" activeCell="O1" sqref="O1"/>
      <selection pane="bottomLeft" activeCell="A10" sqref="A10"/>
      <selection pane="bottomRight" activeCell="Y59" sqref="Y59"/>
    </sheetView>
  </sheetViews>
  <sheetFormatPr defaultColWidth="9.140625" defaultRowHeight="12.75" outlineLevelRow="1" x14ac:dyDescent="0.2"/>
  <cols>
    <col min="1" max="1" width="1.42578125" style="1" customWidth="1"/>
    <col min="2" max="11" width="0" style="1" hidden="1" customWidth="1"/>
    <col min="12" max="12" width="35.7109375" style="1" customWidth="1"/>
    <col min="13" max="13" width="5.7109375" style="1" customWidth="1"/>
    <col min="14" max="14" width="6.28515625" style="1" customWidth="1"/>
    <col min="15" max="15" width="0.85546875" style="1" customWidth="1"/>
    <col min="16" max="16" width="0" style="1" hidden="1" customWidth="1"/>
    <col min="17" max="17" width="13.28515625" style="1" customWidth="1"/>
    <col min="18" max="18" width="0" style="1" hidden="1" customWidth="1"/>
    <col min="19" max="19" width="13.28515625" style="1" customWidth="1"/>
    <col min="20" max="20" width="0" style="1" hidden="1" customWidth="1"/>
    <col min="21" max="21" width="12.85546875" style="1" customWidth="1"/>
    <col min="22" max="22" width="0" style="1" hidden="1" customWidth="1"/>
    <col min="23" max="23" width="12.85546875" style="1" customWidth="1"/>
    <col min="24" max="24" width="0" style="1" hidden="1" customWidth="1"/>
    <col min="25" max="25" width="12.85546875" style="1" customWidth="1"/>
    <col min="26" max="26" width="0" style="1" hidden="1" customWidth="1"/>
    <col min="27" max="28" width="12.85546875" style="1" customWidth="1"/>
    <col min="29" max="253" width="9.140625" style="1" customWidth="1"/>
    <col min="254" max="16384" width="9.140625" style="1"/>
  </cols>
  <sheetData>
    <row r="1" spans="1:28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 t="s">
        <v>5</v>
      </c>
      <c r="X1" s="37"/>
      <c r="Y1" s="37"/>
      <c r="Z1" s="37"/>
      <c r="AA1" s="38"/>
      <c r="AB1" s="38"/>
    </row>
    <row r="2" spans="1:28" ht="12.75" customHeight="1" x14ac:dyDescent="0.2">
      <c r="A2" s="2"/>
      <c r="B2" s="9"/>
      <c r="C2" s="9"/>
      <c r="D2" s="9"/>
      <c r="E2" s="9"/>
      <c r="F2" s="9"/>
      <c r="G2" s="9"/>
      <c r="H2" s="9"/>
      <c r="I2" s="9"/>
      <c r="J2" s="9"/>
      <c r="K2" s="9"/>
      <c r="L2" s="37"/>
      <c r="M2" s="37"/>
      <c r="N2" s="37"/>
      <c r="O2" s="37"/>
      <c r="P2" s="37"/>
      <c r="Q2" s="37"/>
      <c r="R2" s="37"/>
      <c r="S2" s="37"/>
      <c r="T2" s="37"/>
      <c r="U2" s="38"/>
      <c r="V2" s="37"/>
      <c r="W2" s="37" t="s">
        <v>5</v>
      </c>
      <c r="X2" s="38"/>
      <c r="Y2" s="38"/>
      <c r="Z2" s="38"/>
      <c r="AA2" s="38"/>
      <c r="AB2" s="38"/>
    </row>
    <row r="3" spans="1:28" ht="15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39"/>
      <c r="M3" s="39"/>
      <c r="N3" s="39"/>
      <c r="O3" s="39"/>
      <c r="P3" s="39"/>
      <c r="Q3" s="39"/>
      <c r="R3" s="39"/>
      <c r="S3" s="39"/>
      <c r="T3" s="39"/>
      <c r="U3" s="40"/>
      <c r="V3" s="39"/>
      <c r="W3" s="39"/>
      <c r="X3" s="39"/>
      <c r="Y3" s="40"/>
      <c r="Z3" s="37"/>
      <c r="AA3" s="38"/>
      <c r="AB3" s="38"/>
    </row>
    <row r="4" spans="1:28" ht="15" customHeight="1" x14ac:dyDescent="0.25">
      <c r="A4" s="16"/>
      <c r="B4" s="15"/>
      <c r="C4" s="15"/>
      <c r="D4" s="15"/>
      <c r="E4" s="15"/>
      <c r="F4" s="15"/>
      <c r="G4" s="15"/>
      <c r="H4" s="15"/>
      <c r="I4" s="15"/>
      <c r="J4" s="15"/>
      <c r="K4" s="15"/>
      <c r="L4" s="39"/>
      <c r="M4" s="39"/>
      <c r="N4" s="39"/>
      <c r="O4" s="39"/>
      <c r="P4" s="39"/>
      <c r="Q4" s="39"/>
      <c r="R4" s="39"/>
      <c r="S4" s="39"/>
      <c r="T4" s="39"/>
      <c r="U4" s="40"/>
      <c r="V4" s="39"/>
      <c r="W4" s="39"/>
      <c r="X4" s="39"/>
      <c r="Y4" s="40"/>
      <c r="Z4" s="37"/>
      <c r="AA4" s="38"/>
      <c r="AB4" s="38"/>
    </row>
    <row r="5" spans="1:28" ht="12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27" t="s">
        <v>56</v>
      </c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</row>
    <row r="6" spans="1:28" ht="12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38"/>
      <c r="AA6" s="38"/>
      <c r="AB6" s="38"/>
    </row>
    <row r="7" spans="1:28" ht="15" customHeight="1" thickBo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2"/>
      <c r="L7" s="41"/>
      <c r="M7" s="41"/>
      <c r="N7" s="41"/>
      <c r="O7" s="41"/>
      <c r="P7" s="40"/>
      <c r="Q7" s="41"/>
      <c r="R7" s="41"/>
      <c r="S7" s="41"/>
      <c r="T7" s="41"/>
      <c r="U7" s="42"/>
      <c r="V7" s="41"/>
      <c r="W7" s="41"/>
      <c r="X7" s="41"/>
      <c r="Y7" s="42"/>
      <c r="Z7" s="42"/>
      <c r="AA7" s="38"/>
      <c r="AB7" s="38"/>
    </row>
    <row r="8" spans="1:28" ht="17.25" customHeight="1" x14ac:dyDescent="0.2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28" t="s">
        <v>25</v>
      </c>
      <c r="M8" s="123" t="s">
        <v>24</v>
      </c>
      <c r="N8" s="123" t="s">
        <v>23</v>
      </c>
      <c r="O8" s="123"/>
      <c r="P8" s="43" t="s">
        <v>22</v>
      </c>
      <c r="Q8" s="123" t="s">
        <v>42</v>
      </c>
      <c r="R8" s="43"/>
      <c r="S8" s="123" t="s">
        <v>57</v>
      </c>
      <c r="T8" s="123" t="s">
        <v>21</v>
      </c>
      <c r="U8" s="123" t="s">
        <v>58</v>
      </c>
      <c r="V8" s="123" t="s">
        <v>20</v>
      </c>
      <c r="W8" s="123" t="s">
        <v>59</v>
      </c>
      <c r="X8" s="43"/>
      <c r="Y8" s="123" t="s">
        <v>60</v>
      </c>
      <c r="Z8" s="123" t="s">
        <v>21</v>
      </c>
      <c r="AA8" s="123" t="s">
        <v>26</v>
      </c>
      <c r="AB8" s="125" t="s">
        <v>61</v>
      </c>
    </row>
    <row r="9" spans="1:28" ht="47.25" customHeight="1" thickBot="1" x14ac:dyDescent="0.2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29"/>
      <c r="M9" s="124"/>
      <c r="N9" s="124"/>
      <c r="O9" s="124"/>
      <c r="P9" s="44"/>
      <c r="Q9" s="124"/>
      <c r="R9" s="44"/>
      <c r="S9" s="124"/>
      <c r="T9" s="124"/>
      <c r="U9" s="124"/>
      <c r="V9" s="124"/>
      <c r="W9" s="124"/>
      <c r="X9" s="44"/>
      <c r="Y9" s="124"/>
      <c r="Z9" s="124"/>
      <c r="AA9" s="124"/>
      <c r="AB9" s="126"/>
    </row>
    <row r="10" spans="1:28" ht="11.25" customHeight="1" thickBot="1" x14ac:dyDescent="0.2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8"/>
    </row>
    <row r="11" spans="1:28" ht="21" customHeight="1" x14ac:dyDescent="0.2">
      <c r="A11" s="10"/>
      <c r="B11" s="116">
        <v>1</v>
      </c>
      <c r="C11" s="117"/>
      <c r="D11" s="117"/>
      <c r="E11" s="117"/>
      <c r="F11" s="117"/>
      <c r="G11" s="117"/>
      <c r="H11" s="117"/>
      <c r="I11" s="117"/>
      <c r="J11" s="117"/>
      <c r="K11" s="117"/>
      <c r="L11" s="71" t="s">
        <v>19</v>
      </c>
      <c r="M11" s="64">
        <v>1</v>
      </c>
      <c r="N11" s="64">
        <v>0</v>
      </c>
      <c r="O11" s="65">
        <v>0</v>
      </c>
      <c r="P11" s="66"/>
      <c r="Q11" s="87">
        <f>Q12</f>
        <v>13420646.25</v>
      </c>
      <c r="R11" s="88"/>
      <c r="S11" s="87">
        <f>S12</f>
        <v>2976318.84</v>
      </c>
      <c r="T11" s="88"/>
      <c r="U11" s="87">
        <f t="shared" ref="U11:U58" si="0">IFERROR(S11/Q11,0)</f>
        <v>0.22177164829152693</v>
      </c>
      <c r="V11" s="80"/>
      <c r="W11" s="87">
        <f>W12</f>
        <v>14273387.449999999</v>
      </c>
      <c r="X11" s="88"/>
      <c r="Y11" s="87">
        <f>Y12</f>
        <v>4594340.33</v>
      </c>
      <c r="Z11" s="68"/>
      <c r="AA11" s="69">
        <f t="shared" ref="AA11:AB58" si="1">IFERROR(Y11/W11,0)</f>
        <v>0.32188156778438748</v>
      </c>
      <c r="AB11" s="72">
        <f t="shared" ref="AB11:AB58" si="2">IFERROR(Y11/S11,0)</f>
        <v>1.54363177367113</v>
      </c>
    </row>
    <row r="12" spans="1:28" ht="21.75" customHeight="1" x14ac:dyDescent="0.2">
      <c r="A12" s="10"/>
      <c r="B12" s="114">
        <v>13</v>
      </c>
      <c r="C12" s="115"/>
      <c r="D12" s="115"/>
      <c r="E12" s="115"/>
      <c r="F12" s="115"/>
      <c r="G12" s="115"/>
      <c r="H12" s="115"/>
      <c r="I12" s="115"/>
      <c r="J12" s="115"/>
      <c r="K12" s="115"/>
      <c r="L12" s="59" t="s">
        <v>18</v>
      </c>
      <c r="M12" s="54">
        <v>1</v>
      </c>
      <c r="N12" s="54">
        <v>13</v>
      </c>
      <c r="O12" s="55">
        <v>0</v>
      </c>
      <c r="P12" s="56"/>
      <c r="Q12" s="89">
        <f>Q13+Q14</f>
        <v>13420646.25</v>
      </c>
      <c r="R12" s="89"/>
      <c r="S12" s="89">
        <f>S13+S14</f>
        <v>2976318.84</v>
      </c>
      <c r="T12" s="89"/>
      <c r="U12" s="89">
        <f t="shared" si="0"/>
        <v>0.22177164829152693</v>
      </c>
      <c r="V12" s="81"/>
      <c r="W12" s="89">
        <f>W13+W14</f>
        <v>14273387.449999999</v>
      </c>
      <c r="X12" s="89"/>
      <c r="Y12" s="89">
        <f>Y13+Y14</f>
        <v>4594340.33</v>
      </c>
      <c r="Z12" s="52"/>
      <c r="AA12" s="53">
        <f t="shared" si="1"/>
        <v>0.32188156778438748</v>
      </c>
      <c r="AB12" s="60">
        <f t="shared" si="2"/>
        <v>1.54363177367113</v>
      </c>
    </row>
    <row r="13" spans="1:28" ht="53.25" customHeight="1" x14ac:dyDescent="0.2">
      <c r="A13" s="10"/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51" t="s">
        <v>43</v>
      </c>
      <c r="M13" s="48">
        <v>1</v>
      </c>
      <c r="N13" s="48">
        <v>13</v>
      </c>
      <c r="O13" s="49"/>
      <c r="P13" s="50"/>
      <c r="Q13" s="47">
        <v>10561008.25</v>
      </c>
      <c r="R13" s="47"/>
      <c r="S13" s="47">
        <v>2176195.52</v>
      </c>
      <c r="T13" s="47"/>
      <c r="U13" s="45">
        <f t="shared" ref="U13:U14" si="3">IFERROR(S13/Q13,0)</f>
        <v>0.20605944702296772</v>
      </c>
      <c r="V13" s="47"/>
      <c r="W13" s="47">
        <v>10390141.08</v>
      </c>
      <c r="X13" s="47"/>
      <c r="Y13" s="47">
        <v>2984960.38</v>
      </c>
      <c r="Z13" s="47"/>
      <c r="AA13" s="45">
        <f t="shared" ref="AA13:AA14" si="4">IFERROR(Y13/W13,0)</f>
        <v>0.28728776221775804</v>
      </c>
      <c r="AB13" s="46">
        <f t="shared" ref="AB13:AB14" si="5">IFERROR(Y13/S13,0)</f>
        <v>1.3716416344796076</v>
      </c>
    </row>
    <row r="14" spans="1:28" ht="72" x14ac:dyDescent="0.2">
      <c r="A14" s="10"/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51" t="s">
        <v>44</v>
      </c>
      <c r="M14" s="48">
        <v>1</v>
      </c>
      <c r="N14" s="48">
        <v>13</v>
      </c>
      <c r="O14" s="49"/>
      <c r="P14" s="50"/>
      <c r="Q14" s="47">
        <v>2859638</v>
      </c>
      <c r="R14" s="47"/>
      <c r="S14" s="47">
        <v>800123.32</v>
      </c>
      <c r="T14" s="47"/>
      <c r="U14" s="45">
        <f t="shared" si="3"/>
        <v>0.27979881369599929</v>
      </c>
      <c r="V14" s="47"/>
      <c r="W14" s="47">
        <v>3883246.37</v>
      </c>
      <c r="X14" s="47"/>
      <c r="Y14" s="47">
        <v>1609379.95</v>
      </c>
      <c r="Z14" s="47"/>
      <c r="AA14" s="45">
        <f t="shared" si="4"/>
        <v>0.41444188615825578</v>
      </c>
      <c r="AB14" s="46">
        <f t="shared" si="5"/>
        <v>2.0114148778965721</v>
      </c>
    </row>
    <row r="15" spans="1:28" ht="24" x14ac:dyDescent="0.2">
      <c r="A15" s="10"/>
      <c r="B15" s="85"/>
      <c r="C15" s="86"/>
      <c r="D15" s="86"/>
      <c r="E15" s="86"/>
      <c r="F15" s="86"/>
      <c r="G15" s="86"/>
      <c r="H15" s="86"/>
      <c r="I15" s="86"/>
      <c r="J15" s="86"/>
      <c r="K15" s="86"/>
      <c r="L15" s="71" t="s">
        <v>37</v>
      </c>
      <c r="M15" s="64">
        <v>3</v>
      </c>
      <c r="N15" s="64"/>
      <c r="O15" s="65"/>
      <c r="P15" s="66"/>
      <c r="Q15" s="87">
        <f>Q16</f>
        <v>1264631</v>
      </c>
      <c r="R15" s="88"/>
      <c r="S15" s="87">
        <f>S16</f>
        <v>316513.91999999998</v>
      </c>
      <c r="T15" s="68"/>
      <c r="U15" s="69">
        <f t="shared" ref="U15:U18" si="6">IFERROR(S15/Q15,0)</f>
        <v>0.250281639466374</v>
      </c>
      <c r="V15" s="68"/>
      <c r="W15" s="87">
        <f>W16</f>
        <v>1583985</v>
      </c>
      <c r="X15" s="88"/>
      <c r="Y15" s="87">
        <f>Y16</f>
        <v>371005.21</v>
      </c>
      <c r="Z15" s="68"/>
      <c r="AA15" s="69">
        <f t="shared" ref="AA15:AA18" si="7">IFERROR(Y15/W15,0)</f>
        <v>0.23422267887637827</v>
      </c>
      <c r="AB15" s="72">
        <f t="shared" ref="AB15:AB18" si="8">IFERROR(Y15/S15,0)</f>
        <v>1.1721608010162714</v>
      </c>
    </row>
    <row r="16" spans="1:28" ht="48" x14ac:dyDescent="0.2">
      <c r="A16" s="10"/>
      <c r="B16" s="85"/>
      <c r="C16" s="86"/>
      <c r="D16" s="86"/>
      <c r="E16" s="86"/>
      <c r="F16" s="86"/>
      <c r="G16" s="86"/>
      <c r="H16" s="86"/>
      <c r="I16" s="86"/>
      <c r="J16" s="86"/>
      <c r="K16" s="86"/>
      <c r="L16" s="59" t="s">
        <v>38</v>
      </c>
      <c r="M16" s="54">
        <v>3</v>
      </c>
      <c r="N16" s="54">
        <v>9</v>
      </c>
      <c r="O16" s="55"/>
      <c r="P16" s="57"/>
      <c r="Q16" s="89">
        <f>Q18+Q17</f>
        <v>1264631</v>
      </c>
      <c r="R16" s="89">
        <f t="shared" ref="R16:S16" si="9">R18+R17</f>
        <v>0</v>
      </c>
      <c r="S16" s="89">
        <f t="shared" si="9"/>
        <v>316513.91999999998</v>
      </c>
      <c r="T16" s="58"/>
      <c r="U16" s="53">
        <f t="shared" si="6"/>
        <v>0.250281639466374</v>
      </c>
      <c r="V16" s="58"/>
      <c r="W16" s="89">
        <f>W17+W18</f>
        <v>1583985</v>
      </c>
      <c r="X16" s="89">
        <f t="shared" ref="X16:Y16" si="10">X17+X18</f>
        <v>0</v>
      </c>
      <c r="Y16" s="89">
        <f t="shared" si="10"/>
        <v>371005.21</v>
      </c>
      <c r="Z16" s="58"/>
      <c r="AA16" s="53">
        <f t="shared" si="7"/>
        <v>0.23422267887637827</v>
      </c>
      <c r="AB16" s="60">
        <f t="shared" si="8"/>
        <v>1.1721608010162714</v>
      </c>
    </row>
    <row r="17" spans="1:28" ht="56.25" customHeight="1" x14ac:dyDescent="0.2">
      <c r="A17" s="10"/>
      <c r="B17" s="105"/>
      <c r="C17" s="106"/>
      <c r="D17" s="106"/>
      <c r="E17" s="106"/>
      <c r="F17" s="106"/>
      <c r="G17" s="106"/>
      <c r="H17" s="106"/>
      <c r="I17" s="106"/>
      <c r="J17" s="106"/>
      <c r="K17" s="106"/>
      <c r="L17" s="51" t="s">
        <v>62</v>
      </c>
      <c r="M17" s="48">
        <v>3</v>
      </c>
      <c r="N17" s="48">
        <v>9</v>
      </c>
      <c r="O17" s="49"/>
      <c r="P17" s="50"/>
      <c r="Q17" s="47"/>
      <c r="R17" s="47"/>
      <c r="S17" s="47"/>
      <c r="T17" s="47"/>
      <c r="U17" s="45">
        <f t="shared" si="6"/>
        <v>0</v>
      </c>
      <c r="V17" s="47"/>
      <c r="W17" s="47">
        <v>250000</v>
      </c>
      <c r="X17" s="47"/>
      <c r="Y17" s="47">
        <v>0</v>
      </c>
      <c r="Z17" s="47"/>
      <c r="AA17" s="53">
        <f t="shared" si="7"/>
        <v>0</v>
      </c>
      <c r="AB17" s="60">
        <f t="shared" si="8"/>
        <v>0</v>
      </c>
    </row>
    <row r="18" spans="1:28" ht="72" x14ac:dyDescent="0.2">
      <c r="A18" s="10"/>
      <c r="B18" s="98"/>
      <c r="C18" s="99"/>
      <c r="D18" s="99"/>
      <c r="E18" s="99"/>
      <c r="F18" s="99"/>
      <c r="G18" s="99"/>
      <c r="H18" s="99"/>
      <c r="I18" s="99"/>
      <c r="J18" s="99"/>
      <c r="K18" s="99"/>
      <c r="L18" s="51" t="s">
        <v>45</v>
      </c>
      <c r="M18" s="48">
        <v>3</v>
      </c>
      <c r="N18" s="48">
        <v>9</v>
      </c>
      <c r="O18" s="49"/>
      <c r="P18" s="50"/>
      <c r="Q18" s="47">
        <v>1264631</v>
      </c>
      <c r="R18" s="47"/>
      <c r="S18" s="47">
        <v>316513.91999999998</v>
      </c>
      <c r="T18" s="47"/>
      <c r="U18" s="45">
        <f t="shared" si="6"/>
        <v>0.250281639466374</v>
      </c>
      <c r="V18" s="47"/>
      <c r="W18" s="47">
        <v>1333985</v>
      </c>
      <c r="X18" s="47"/>
      <c r="Y18" s="47">
        <v>371005.21</v>
      </c>
      <c r="Z18" s="47"/>
      <c r="AA18" s="45">
        <f t="shared" si="7"/>
        <v>0.27811797733857579</v>
      </c>
      <c r="AB18" s="46">
        <f t="shared" si="8"/>
        <v>1.1721608010162714</v>
      </c>
    </row>
    <row r="19" spans="1:28" ht="21" customHeight="1" x14ac:dyDescent="0.2">
      <c r="A19" s="10"/>
      <c r="B19" s="112">
        <v>4</v>
      </c>
      <c r="C19" s="113"/>
      <c r="D19" s="113"/>
      <c r="E19" s="113"/>
      <c r="F19" s="113"/>
      <c r="G19" s="113"/>
      <c r="H19" s="113"/>
      <c r="I19" s="113"/>
      <c r="J19" s="113"/>
      <c r="K19" s="113"/>
      <c r="L19" s="71" t="s">
        <v>17</v>
      </c>
      <c r="M19" s="64">
        <v>4</v>
      </c>
      <c r="N19" s="64">
        <v>0</v>
      </c>
      <c r="O19" s="65">
        <v>0</v>
      </c>
      <c r="P19" s="66"/>
      <c r="Q19" s="87">
        <f>Q20+Q27</f>
        <v>23839625.690000001</v>
      </c>
      <c r="R19" s="87">
        <f t="shared" ref="R19:S19" si="11">R20+R27</f>
        <v>0</v>
      </c>
      <c r="S19" s="87">
        <f t="shared" si="11"/>
        <v>1999837</v>
      </c>
      <c r="T19" s="68"/>
      <c r="U19" s="69">
        <f t="shared" si="0"/>
        <v>8.3887097306182573E-2</v>
      </c>
      <c r="V19" s="68"/>
      <c r="W19" s="87">
        <f>W20+W27</f>
        <v>16360884</v>
      </c>
      <c r="X19" s="87">
        <f t="shared" ref="X19:Y19" si="12">X20+X27</f>
        <v>0</v>
      </c>
      <c r="Y19" s="87">
        <f t="shared" si="12"/>
        <v>1788349</v>
      </c>
      <c r="Z19" s="68"/>
      <c r="AA19" s="69">
        <f t="shared" si="1"/>
        <v>0.10930637977752303</v>
      </c>
      <c r="AB19" s="72">
        <f t="shared" si="2"/>
        <v>0.89424738116156466</v>
      </c>
    </row>
    <row r="20" spans="1:28" s="32" customFormat="1" ht="20.25" customHeight="1" x14ac:dyDescent="0.2">
      <c r="A20" s="29"/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59" t="s">
        <v>27</v>
      </c>
      <c r="M20" s="54">
        <v>4</v>
      </c>
      <c r="N20" s="54">
        <v>9</v>
      </c>
      <c r="O20" s="55"/>
      <c r="P20" s="57"/>
      <c r="Q20" s="89">
        <f>Q21</f>
        <v>23839625.690000001</v>
      </c>
      <c r="R20" s="89">
        <f t="shared" ref="R20:S20" si="13">R21</f>
        <v>0</v>
      </c>
      <c r="S20" s="89">
        <f t="shared" si="13"/>
        <v>1999837</v>
      </c>
      <c r="T20" s="58"/>
      <c r="U20" s="53">
        <f t="shared" si="0"/>
        <v>8.3887097306182573E-2</v>
      </c>
      <c r="V20" s="58"/>
      <c r="W20" s="89">
        <f>W21</f>
        <v>14784884</v>
      </c>
      <c r="X20" s="89">
        <f t="shared" ref="X20:Y20" si="14">X21</f>
        <v>0</v>
      </c>
      <c r="Y20" s="89">
        <f t="shared" si="14"/>
        <v>1788349</v>
      </c>
      <c r="Z20" s="58"/>
      <c r="AA20" s="53">
        <f t="shared" si="1"/>
        <v>0.1209579324396458</v>
      </c>
      <c r="AB20" s="60">
        <f t="shared" si="2"/>
        <v>0.89424738116156466</v>
      </c>
    </row>
    <row r="21" spans="1:28" s="32" customFormat="1" ht="63.75" customHeight="1" x14ac:dyDescent="0.2">
      <c r="A21" s="29"/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51" t="s">
        <v>63</v>
      </c>
      <c r="M21" s="48">
        <v>4</v>
      </c>
      <c r="N21" s="48">
        <v>9</v>
      </c>
      <c r="O21" s="49"/>
      <c r="P21" s="50"/>
      <c r="Q21" s="47">
        <v>23839625.690000001</v>
      </c>
      <c r="R21" s="47"/>
      <c r="S21" s="47">
        <v>1999837</v>
      </c>
      <c r="T21" s="47"/>
      <c r="U21" s="45">
        <f t="shared" ref="U21:U27" si="15">IFERROR(S21/Q21,0)</f>
        <v>8.3887097306182573E-2</v>
      </c>
      <c r="V21" s="47"/>
      <c r="W21" s="47">
        <v>14784884</v>
      </c>
      <c r="X21" s="47"/>
      <c r="Y21" s="47">
        <v>1788349</v>
      </c>
      <c r="Z21" s="47"/>
      <c r="AA21" s="45">
        <f t="shared" ref="AA21:AA27" si="16">IFERROR(Y21/W21,0)</f>
        <v>0.1209579324396458</v>
      </c>
      <c r="AB21" s="46">
        <f t="shared" ref="AB21:AB27" si="17">IFERROR(Y21/S21,0)</f>
        <v>0.89424738116156466</v>
      </c>
    </row>
    <row r="22" spans="1:28" ht="35.25" hidden="1" customHeight="1" outlineLevel="1" x14ac:dyDescent="0.2">
      <c r="A22" s="10"/>
      <c r="B22" s="114">
        <v>12</v>
      </c>
      <c r="C22" s="115"/>
      <c r="D22" s="115"/>
      <c r="E22" s="115"/>
      <c r="F22" s="115"/>
      <c r="G22" s="115"/>
      <c r="H22" s="115"/>
      <c r="I22" s="115"/>
      <c r="J22" s="115"/>
      <c r="K22" s="115"/>
      <c r="L22" s="59" t="s">
        <v>16</v>
      </c>
      <c r="M22" s="54">
        <v>4</v>
      </c>
      <c r="N22" s="54">
        <v>12</v>
      </c>
      <c r="O22" s="55">
        <v>0</v>
      </c>
      <c r="P22" s="56"/>
      <c r="Q22" s="89">
        <f>Q23</f>
        <v>0</v>
      </c>
      <c r="R22" s="81"/>
      <c r="S22" s="81">
        <f>S23</f>
        <v>0</v>
      </c>
      <c r="T22" s="52"/>
      <c r="U22" s="45">
        <f t="shared" si="15"/>
        <v>0</v>
      </c>
      <c r="V22" s="52"/>
      <c r="W22" s="89">
        <f>W23</f>
        <v>0</v>
      </c>
      <c r="X22" s="81"/>
      <c r="Y22" s="81">
        <f>Y23</f>
        <v>0</v>
      </c>
      <c r="Z22" s="52"/>
      <c r="AA22" s="45">
        <f t="shared" si="16"/>
        <v>0</v>
      </c>
      <c r="AB22" s="46">
        <f t="shared" si="17"/>
        <v>0</v>
      </c>
    </row>
    <row r="23" spans="1:28" ht="47.25" hidden="1" customHeight="1" outlineLevel="1" x14ac:dyDescent="0.2">
      <c r="A23" s="10"/>
      <c r="B23" s="114" t="s">
        <v>14</v>
      </c>
      <c r="C23" s="115"/>
      <c r="D23" s="115"/>
      <c r="E23" s="115"/>
      <c r="F23" s="115"/>
      <c r="G23" s="115"/>
      <c r="H23" s="115"/>
      <c r="I23" s="115"/>
      <c r="J23" s="115"/>
      <c r="K23" s="115"/>
      <c r="L23" s="51" t="s">
        <v>15</v>
      </c>
      <c r="M23" s="48">
        <v>4</v>
      </c>
      <c r="N23" s="48">
        <v>12</v>
      </c>
      <c r="O23" s="49"/>
      <c r="P23" s="50"/>
      <c r="Q23" s="47"/>
      <c r="R23" s="47"/>
      <c r="S23" s="47"/>
      <c r="T23" s="47"/>
      <c r="U23" s="45">
        <f t="shared" si="15"/>
        <v>0</v>
      </c>
      <c r="V23" s="47"/>
      <c r="W23" s="47"/>
      <c r="X23" s="47"/>
      <c r="Y23" s="47"/>
      <c r="Z23" s="47"/>
      <c r="AA23" s="45">
        <f t="shared" si="16"/>
        <v>0</v>
      </c>
      <c r="AB23" s="46">
        <f t="shared" si="17"/>
        <v>0</v>
      </c>
    </row>
    <row r="24" spans="1:28" ht="18.75" hidden="1" customHeight="1" outlineLevel="1" x14ac:dyDescent="0.2">
      <c r="A24" s="10"/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71" t="s">
        <v>28</v>
      </c>
      <c r="M24" s="64">
        <v>5</v>
      </c>
      <c r="N24" s="64"/>
      <c r="O24" s="65"/>
      <c r="P24" s="70"/>
      <c r="Q24" s="79">
        <f>Q25</f>
        <v>0</v>
      </c>
      <c r="R24" s="79"/>
      <c r="S24" s="79">
        <f>S25</f>
        <v>0</v>
      </c>
      <c r="T24" s="67"/>
      <c r="U24" s="45">
        <f t="shared" si="15"/>
        <v>0</v>
      </c>
      <c r="V24" s="67"/>
      <c r="W24" s="79">
        <f>W25</f>
        <v>0</v>
      </c>
      <c r="X24" s="79"/>
      <c r="Y24" s="79">
        <f>Y25</f>
        <v>0</v>
      </c>
      <c r="Z24" s="67"/>
      <c r="AA24" s="45">
        <f t="shared" si="16"/>
        <v>0</v>
      </c>
      <c r="AB24" s="46">
        <f t="shared" si="17"/>
        <v>0</v>
      </c>
    </row>
    <row r="25" spans="1:28" ht="17.25" hidden="1" customHeight="1" outlineLevel="1" x14ac:dyDescent="0.2">
      <c r="A25" s="10"/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59" t="s">
        <v>29</v>
      </c>
      <c r="M25" s="54">
        <v>5</v>
      </c>
      <c r="N25" s="54">
        <v>2</v>
      </c>
      <c r="O25" s="55"/>
      <c r="P25" s="56"/>
      <c r="Q25" s="81">
        <f>Q26</f>
        <v>0</v>
      </c>
      <c r="R25" s="81"/>
      <c r="S25" s="81">
        <f>S26</f>
        <v>0</v>
      </c>
      <c r="T25" s="52"/>
      <c r="U25" s="45">
        <f t="shared" si="15"/>
        <v>0</v>
      </c>
      <c r="V25" s="52"/>
      <c r="W25" s="81">
        <f>W26</f>
        <v>0</v>
      </c>
      <c r="X25" s="81"/>
      <c r="Y25" s="81">
        <f>Y26</f>
        <v>0</v>
      </c>
      <c r="Z25" s="52"/>
      <c r="AA25" s="45">
        <f t="shared" si="16"/>
        <v>0</v>
      </c>
      <c r="AB25" s="46">
        <f t="shared" si="17"/>
        <v>0</v>
      </c>
    </row>
    <row r="26" spans="1:28" ht="62.25" hidden="1" customHeight="1" outlineLevel="1" x14ac:dyDescent="0.2">
      <c r="A26" s="10"/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51" t="s">
        <v>30</v>
      </c>
      <c r="M26" s="48">
        <v>5</v>
      </c>
      <c r="N26" s="48">
        <v>2</v>
      </c>
      <c r="O26" s="49"/>
      <c r="P26" s="50"/>
      <c r="Q26" s="47"/>
      <c r="R26" s="47"/>
      <c r="S26" s="47"/>
      <c r="T26" s="47"/>
      <c r="U26" s="45">
        <f t="shared" si="15"/>
        <v>0</v>
      </c>
      <c r="V26" s="47"/>
      <c r="W26" s="47"/>
      <c r="X26" s="47"/>
      <c r="Y26" s="47"/>
      <c r="Z26" s="47"/>
      <c r="AA26" s="45">
        <f t="shared" si="16"/>
        <v>0</v>
      </c>
      <c r="AB26" s="46">
        <f t="shared" si="17"/>
        <v>0</v>
      </c>
    </row>
    <row r="27" spans="1:28" ht="62.25" customHeight="1" outlineLevel="1" x14ac:dyDescent="0.2">
      <c r="A27" s="10"/>
      <c r="B27" s="107"/>
      <c r="C27" s="108"/>
      <c r="D27" s="108"/>
      <c r="E27" s="108"/>
      <c r="F27" s="108"/>
      <c r="G27" s="108"/>
      <c r="H27" s="108"/>
      <c r="I27" s="108"/>
      <c r="J27" s="108"/>
      <c r="K27" s="108"/>
      <c r="L27" s="51" t="s">
        <v>64</v>
      </c>
      <c r="M27" s="48">
        <v>4</v>
      </c>
      <c r="N27" s="48">
        <v>12</v>
      </c>
      <c r="O27" s="49"/>
      <c r="P27" s="50"/>
      <c r="Q27" s="47"/>
      <c r="R27" s="47"/>
      <c r="S27" s="47"/>
      <c r="T27" s="47"/>
      <c r="U27" s="45">
        <f t="shared" si="15"/>
        <v>0</v>
      </c>
      <c r="V27" s="47"/>
      <c r="W27" s="47">
        <v>1576000</v>
      </c>
      <c r="X27" s="47"/>
      <c r="Y27" s="47">
        <v>0</v>
      </c>
      <c r="Z27" s="47"/>
      <c r="AA27" s="45">
        <f t="shared" si="16"/>
        <v>0</v>
      </c>
      <c r="AB27" s="46">
        <f t="shared" si="17"/>
        <v>0</v>
      </c>
    </row>
    <row r="28" spans="1:28" ht="28.5" customHeight="1" outlineLevel="1" x14ac:dyDescent="0.2">
      <c r="A28" s="10"/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71" t="s">
        <v>28</v>
      </c>
      <c r="M28" s="64">
        <v>5</v>
      </c>
      <c r="N28" s="102"/>
      <c r="O28" s="103"/>
      <c r="P28" s="66"/>
      <c r="Q28" s="87">
        <f>Q29</f>
        <v>28029683</v>
      </c>
      <c r="R28" s="87">
        <f t="shared" ref="R28:Z29" si="18">R29</f>
        <v>0</v>
      </c>
      <c r="S28" s="87">
        <f t="shared" si="18"/>
        <v>10236978.02</v>
      </c>
      <c r="T28" s="87">
        <f t="shared" si="18"/>
        <v>0</v>
      </c>
      <c r="U28" s="69">
        <f t="shared" si="0"/>
        <v>0.36521918638894346</v>
      </c>
      <c r="V28" s="87">
        <f t="shared" si="18"/>
        <v>0</v>
      </c>
      <c r="W28" s="87">
        <f t="shared" si="18"/>
        <v>30848949.120000001</v>
      </c>
      <c r="X28" s="87">
        <f t="shared" si="18"/>
        <v>0</v>
      </c>
      <c r="Y28" s="87">
        <f t="shared" si="18"/>
        <v>10897056.029999999</v>
      </c>
      <c r="Z28" s="87">
        <f t="shared" si="18"/>
        <v>0</v>
      </c>
      <c r="AA28" s="69">
        <f t="shared" si="1"/>
        <v>0.35323913263986084</v>
      </c>
      <c r="AB28" s="69">
        <f t="shared" si="1"/>
        <v>0</v>
      </c>
    </row>
    <row r="29" spans="1:28" ht="33" customHeight="1" outlineLevel="1" x14ac:dyDescent="0.2">
      <c r="A29" s="10"/>
      <c r="B29" s="100"/>
      <c r="C29" s="101"/>
      <c r="D29" s="101"/>
      <c r="E29" s="101"/>
      <c r="F29" s="101"/>
      <c r="G29" s="101"/>
      <c r="H29" s="101"/>
      <c r="I29" s="101"/>
      <c r="J29" s="101"/>
      <c r="K29" s="101"/>
      <c r="L29" s="59" t="s">
        <v>29</v>
      </c>
      <c r="M29" s="54">
        <v>5</v>
      </c>
      <c r="N29" s="54">
        <v>2</v>
      </c>
      <c r="O29" s="104"/>
      <c r="P29" s="57"/>
      <c r="Q29" s="58">
        <f>Q30</f>
        <v>28029683</v>
      </c>
      <c r="R29" s="58">
        <f t="shared" si="18"/>
        <v>0</v>
      </c>
      <c r="S29" s="58">
        <f t="shared" si="18"/>
        <v>10236978.02</v>
      </c>
      <c r="T29" s="58">
        <f>T30</f>
        <v>0</v>
      </c>
      <c r="U29" s="53">
        <f t="shared" si="0"/>
        <v>0.36521918638894346</v>
      </c>
      <c r="V29" s="58">
        <f>V30</f>
        <v>0</v>
      </c>
      <c r="W29" s="58">
        <f>W30</f>
        <v>30848949.120000001</v>
      </c>
      <c r="X29" s="58">
        <f>X30</f>
        <v>0</v>
      </c>
      <c r="Y29" s="58">
        <f>Y30</f>
        <v>10897056.029999999</v>
      </c>
      <c r="Z29" s="58">
        <f>Z30</f>
        <v>0</v>
      </c>
      <c r="AA29" s="53">
        <f t="shared" si="1"/>
        <v>0.35323913263986084</v>
      </c>
      <c r="AB29" s="53">
        <f t="shared" si="1"/>
        <v>0</v>
      </c>
    </row>
    <row r="30" spans="1:28" ht="62.25" customHeight="1" outlineLevel="1" x14ac:dyDescent="0.2">
      <c r="A30" s="10"/>
      <c r="B30" s="100"/>
      <c r="C30" s="101"/>
      <c r="D30" s="101"/>
      <c r="E30" s="101"/>
      <c r="F30" s="101"/>
      <c r="G30" s="101"/>
      <c r="H30" s="101"/>
      <c r="I30" s="101"/>
      <c r="J30" s="101"/>
      <c r="K30" s="101"/>
      <c r="L30" s="51" t="s">
        <v>41</v>
      </c>
      <c r="M30" s="48">
        <v>5</v>
      </c>
      <c r="N30" s="48">
        <v>2</v>
      </c>
      <c r="O30" s="49"/>
      <c r="P30" s="50"/>
      <c r="Q30" s="47">
        <v>28029683</v>
      </c>
      <c r="R30" s="47"/>
      <c r="S30" s="47">
        <v>10236978.02</v>
      </c>
      <c r="T30" s="47"/>
      <c r="U30" s="45">
        <f t="shared" si="0"/>
        <v>0.36521918638894346</v>
      </c>
      <c r="V30" s="47"/>
      <c r="W30" s="47">
        <v>30848949.120000001</v>
      </c>
      <c r="X30" s="47"/>
      <c r="Y30" s="47">
        <v>10897056.029999999</v>
      </c>
      <c r="Z30" s="47"/>
      <c r="AA30" s="45">
        <f t="shared" si="1"/>
        <v>0.35323913263986084</v>
      </c>
      <c r="AB30" s="45">
        <f t="shared" si="1"/>
        <v>0</v>
      </c>
    </row>
    <row r="31" spans="1:28" ht="21" customHeight="1" x14ac:dyDescent="0.2">
      <c r="A31" s="10"/>
      <c r="B31" s="112">
        <v>7</v>
      </c>
      <c r="C31" s="113"/>
      <c r="D31" s="113"/>
      <c r="E31" s="113"/>
      <c r="F31" s="113"/>
      <c r="G31" s="113"/>
      <c r="H31" s="113"/>
      <c r="I31" s="113"/>
      <c r="J31" s="113"/>
      <c r="K31" s="113"/>
      <c r="L31" s="71" t="s">
        <v>13</v>
      </c>
      <c r="M31" s="64">
        <v>7</v>
      </c>
      <c r="N31" s="64">
        <v>0</v>
      </c>
      <c r="O31" s="65">
        <v>0</v>
      </c>
      <c r="P31" s="66"/>
      <c r="Q31" s="87">
        <f>Q32+Q34+Q36+Q40+Q43</f>
        <v>315447922.03999996</v>
      </c>
      <c r="R31" s="88"/>
      <c r="S31" s="87">
        <f>S32+S34+S36+S40+S43</f>
        <v>70484135.670000002</v>
      </c>
      <c r="T31" s="68"/>
      <c r="U31" s="69">
        <f t="shared" si="0"/>
        <v>0.22344143278605066</v>
      </c>
      <c r="V31" s="68"/>
      <c r="W31" s="87">
        <f>W32+W34+W36+W40+W43</f>
        <v>367026478.16000003</v>
      </c>
      <c r="X31" s="88"/>
      <c r="Y31" s="87">
        <f>Y32+Y34+Y36+Y40+Y43</f>
        <v>68061346.979999989</v>
      </c>
      <c r="Z31" s="68"/>
      <c r="AA31" s="69">
        <f t="shared" si="1"/>
        <v>0.18543988248806834</v>
      </c>
      <c r="AB31" s="72">
        <f t="shared" si="2"/>
        <v>0.96562646804178354</v>
      </c>
    </row>
    <row r="32" spans="1:28" ht="21.75" customHeight="1" x14ac:dyDescent="0.2">
      <c r="A32" s="10"/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59" t="s">
        <v>31</v>
      </c>
      <c r="M32" s="54">
        <v>7</v>
      </c>
      <c r="N32" s="54">
        <v>1</v>
      </c>
      <c r="O32" s="55"/>
      <c r="P32" s="57"/>
      <c r="Q32" s="89">
        <f>Q33</f>
        <v>41650103.159999996</v>
      </c>
      <c r="R32" s="90"/>
      <c r="S32" s="89">
        <f>S33</f>
        <v>10028536.560000001</v>
      </c>
      <c r="T32" s="58"/>
      <c r="U32" s="53">
        <f t="shared" si="0"/>
        <v>0.24078059354319259</v>
      </c>
      <c r="V32" s="58"/>
      <c r="W32" s="89">
        <f>W33</f>
        <v>55146522.810000002</v>
      </c>
      <c r="X32" s="90"/>
      <c r="Y32" s="89">
        <f>Y33</f>
        <v>11274099.6</v>
      </c>
      <c r="Z32" s="58"/>
      <c r="AA32" s="53">
        <f t="shared" si="1"/>
        <v>0.20443899316813516</v>
      </c>
      <c r="AB32" s="60">
        <f t="shared" si="2"/>
        <v>1.1242018745754065</v>
      </c>
    </row>
    <row r="33" spans="1:28" ht="64.5" customHeight="1" x14ac:dyDescent="0.2">
      <c r="A33" s="10"/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51" t="s">
        <v>46</v>
      </c>
      <c r="M33" s="94">
        <v>7</v>
      </c>
      <c r="N33" s="94">
        <v>1</v>
      </c>
      <c r="O33" s="95"/>
      <c r="P33" s="96"/>
      <c r="Q33" s="97">
        <v>41650103.159999996</v>
      </c>
      <c r="R33" s="97"/>
      <c r="S33" s="97">
        <v>10028536.560000001</v>
      </c>
      <c r="T33" s="97"/>
      <c r="U33" s="45">
        <f t="shared" si="0"/>
        <v>0.24078059354319259</v>
      </c>
      <c r="V33" s="97"/>
      <c r="W33" s="97">
        <v>55146522.810000002</v>
      </c>
      <c r="X33" s="97"/>
      <c r="Y33" s="97">
        <v>11274099.6</v>
      </c>
      <c r="Z33" s="97"/>
      <c r="AA33" s="45">
        <f t="shared" si="1"/>
        <v>0.20443899316813516</v>
      </c>
      <c r="AB33" s="46">
        <f t="shared" si="2"/>
        <v>1.1242018745754065</v>
      </c>
    </row>
    <row r="34" spans="1:28" ht="18.75" customHeight="1" x14ac:dyDescent="0.2">
      <c r="A34" s="10"/>
      <c r="B34" s="114">
        <v>2</v>
      </c>
      <c r="C34" s="115"/>
      <c r="D34" s="115"/>
      <c r="E34" s="115"/>
      <c r="F34" s="115"/>
      <c r="G34" s="115"/>
      <c r="H34" s="115"/>
      <c r="I34" s="115"/>
      <c r="J34" s="115"/>
      <c r="K34" s="115"/>
      <c r="L34" s="59" t="s">
        <v>12</v>
      </c>
      <c r="M34" s="54">
        <v>7</v>
      </c>
      <c r="N34" s="54">
        <v>2</v>
      </c>
      <c r="O34" s="55">
        <v>0</v>
      </c>
      <c r="P34" s="56"/>
      <c r="Q34" s="89">
        <f>Q35</f>
        <v>246196603.75999999</v>
      </c>
      <c r="R34" s="89"/>
      <c r="S34" s="89">
        <f>S35</f>
        <v>54108815.079999998</v>
      </c>
      <c r="T34" s="52"/>
      <c r="U34" s="53">
        <f t="shared" si="0"/>
        <v>0.21977888506027862</v>
      </c>
      <c r="V34" s="52"/>
      <c r="W34" s="89">
        <f>W35</f>
        <v>295186408.23000002</v>
      </c>
      <c r="X34" s="89"/>
      <c r="Y34" s="89">
        <f>Y35</f>
        <v>53292649.479999997</v>
      </c>
      <c r="Z34" s="52"/>
      <c r="AA34" s="53">
        <f t="shared" si="1"/>
        <v>0.18053896790016169</v>
      </c>
      <c r="AB34" s="60">
        <f t="shared" si="2"/>
        <v>0.98491621746302704</v>
      </c>
    </row>
    <row r="35" spans="1:28" ht="76.5" customHeight="1" x14ac:dyDescent="0.2">
      <c r="A35" s="10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51" t="s">
        <v>47</v>
      </c>
      <c r="M35" s="94">
        <v>7</v>
      </c>
      <c r="N35" s="94">
        <v>2</v>
      </c>
      <c r="O35" s="95"/>
      <c r="P35" s="96"/>
      <c r="Q35" s="97">
        <v>246196603.75999999</v>
      </c>
      <c r="R35" s="97"/>
      <c r="S35" s="97">
        <v>54108815.079999998</v>
      </c>
      <c r="T35" s="97"/>
      <c r="U35" s="45">
        <f t="shared" si="0"/>
        <v>0.21977888506027862</v>
      </c>
      <c r="V35" s="97"/>
      <c r="W35" s="97">
        <v>295186408.23000002</v>
      </c>
      <c r="X35" s="97"/>
      <c r="Y35" s="97">
        <v>53292649.479999997</v>
      </c>
      <c r="Z35" s="97"/>
      <c r="AA35" s="45">
        <f t="shared" si="1"/>
        <v>0.18053896790016169</v>
      </c>
      <c r="AB35" s="46">
        <f t="shared" si="2"/>
        <v>0.98491621746302704</v>
      </c>
    </row>
    <row r="36" spans="1:28" ht="20.25" customHeight="1" x14ac:dyDescent="0.2">
      <c r="A36" s="10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59" t="s">
        <v>32</v>
      </c>
      <c r="M36" s="54">
        <v>7</v>
      </c>
      <c r="N36" s="54">
        <v>3</v>
      </c>
      <c r="O36" s="55"/>
      <c r="P36" s="56"/>
      <c r="Q36" s="89">
        <f>Q37+Q38+Q39</f>
        <v>18243872.07</v>
      </c>
      <c r="R36" s="89"/>
      <c r="S36" s="89">
        <f>S37+S38+S39</f>
        <v>4589116.4400000004</v>
      </c>
      <c r="T36" s="52"/>
      <c r="U36" s="53">
        <f t="shared" si="0"/>
        <v>0.25154289738450247</v>
      </c>
      <c r="V36" s="52"/>
      <c r="W36" s="89">
        <f>W37+W38+W39</f>
        <v>7188905</v>
      </c>
      <c r="X36" s="89"/>
      <c r="Y36" s="89">
        <f>Y37+Y38+Y39</f>
        <v>1463713.91</v>
      </c>
      <c r="Z36" s="52"/>
      <c r="AA36" s="53">
        <f t="shared" si="1"/>
        <v>0.20360735188460549</v>
      </c>
      <c r="AB36" s="60">
        <f t="shared" si="2"/>
        <v>0.31895331686114281</v>
      </c>
    </row>
    <row r="37" spans="1:28" ht="70.5" customHeight="1" x14ac:dyDescent="0.2">
      <c r="A37" s="10"/>
      <c r="B37" s="114" t="s">
        <v>11</v>
      </c>
      <c r="C37" s="115"/>
      <c r="D37" s="115"/>
      <c r="E37" s="115"/>
      <c r="F37" s="115"/>
      <c r="G37" s="115"/>
      <c r="H37" s="115"/>
      <c r="I37" s="115"/>
      <c r="J37" s="115"/>
      <c r="K37" s="115"/>
      <c r="L37" s="51" t="s">
        <v>47</v>
      </c>
      <c r="M37" s="48">
        <v>7</v>
      </c>
      <c r="N37" s="48">
        <v>3</v>
      </c>
      <c r="O37" s="49"/>
      <c r="P37" s="50"/>
      <c r="Q37" s="47">
        <v>11626873.67</v>
      </c>
      <c r="R37" s="47"/>
      <c r="S37" s="47">
        <v>2973670.87</v>
      </c>
      <c r="T37" s="47"/>
      <c r="U37" s="45">
        <f t="shared" si="0"/>
        <v>0.25575842263365711</v>
      </c>
      <c r="V37" s="47"/>
      <c r="W37" s="47">
        <v>7188905</v>
      </c>
      <c r="X37" s="47"/>
      <c r="Y37" s="47">
        <v>1463713.91</v>
      </c>
      <c r="Z37" s="47"/>
      <c r="AA37" s="45">
        <f t="shared" si="1"/>
        <v>0.20360735188460549</v>
      </c>
      <c r="AB37" s="46">
        <f t="shared" si="2"/>
        <v>0.49222458502947902</v>
      </c>
    </row>
    <row r="38" spans="1:28" ht="75.75" customHeight="1" x14ac:dyDescent="0.2">
      <c r="A38" s="10"/>
      <c r="B38" s="25"/>
      <c r="C38" s="25"/>
      <c r="D38" s="25"/>
      <c r="E38" s="25"/>
      <c r="F38" s="25"/>
      <c r="G38" s="25"/>
      <c r="H38" s="25"/>
      <c r="I38" s="25"/>
      <c r="J38" s="25"/>
      <c r="K38" s="26"/>
      <c r="L38" s="51" t="s">
        <v>48</v>
      </c>
      <c r="M38" s="48">
        <v>7</v>
      </c>
      <c r="N38" s="48">
        <v>3</v>
      </c>
      <c r="O38" s="49"/>
      <c r="P38" s="50"/>
      <c r="Q38" s="47">
        <v>100000</v>
      </c>
      <c r="R38" s="47"/>
      <c r="S38" s="47">
        <v>7300</v>
      </c>
      <c r="T38" s="47"/>
      <c r="U38" s="45">
        <f t="shared" si="0"/>
        <v>7.2999999999999995E-2</v>
      </c>
      <c r="V38" s="47"/>
      <c r="W38" s="47">
        <v>0</v>
      </c>
      <c r="X38" s="47"/>
      <c r="Y38" s="47">
        <v>0</v>
      </c>
      <c r="Z38" s="47"/>
      <c r="AA38" s="45">
        <f t="shared" si="1"/>
        <v>0</v>
      </c>
      <c r="AB38" s="46">
        <f t="shared" si="2"/>
        <v>0</v>
      </c>
    </row>
    <row r="39" spans="1:28" ht="58.5" customHeight="1" x14ac:dyDescent="0.2">
      <c r="A39" s="10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51" t="s">
        <v>49</v>
      </c>
      <c r="M39" s="48">
        <v>7</v>
      </c>
      <c r="N39" s="48">
        <v>3</v>
      </c>
      <c r="O39" s="49"/>
      <c r="P39" s="50"/>
      <c r="Q39" s="47">
        <v>6516998.4000000004</v>
      </c>
      <c r="R39" s="47"/>
      <c r="S39" s="47">
        <v>1608145.57</v>
      </c>
      <c r="T39" s="47"/>
      <c r="U39" s="45">
        <f t="shared" si="0"/>
        <v>0.24676169477040227</v>
      </c>
      <c r="V39" s="47"/>
      <c r="W39" s="47">
        <v>0</v>
      </c>
      <c r="X39" s="47"/>
      <c r="Y39" s="47">
        <v>0</v>
      </c>
      <c r="Z39" s="47"/>
      <c r="AA39" s="45">
        <f t="shared" si="1"/>
        <v>0</v>
      </c>
      <c r="AB39" s="46">
        <f t="shared" si="2"/>
        <v>0</v>
      </c>
    </row>
    <row r="40" spans="1:28" ht="28.5" customHeight="1" x14ac:dyDescent="0.2">
      <c r="A40" s="10"/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59" t="s">
        <v>10</v>
      </c>
      <c r="M40" s="54">
        <v>7</v>
      </c>
      <c r="N40" s="54">
        <v>7</v>
      </c>
      <c r="O40" s="61"/>
      <c r="P40" s="62"/>
      <c r="Q40" s="89">
        <f>Q41+Q42</f>
        <v>1853020.05</v>
      </c>
      <c r="R40" s="89">
        <f t="shared" ref="R40:S40" si="19">R41+R42</f>
        <v>0</v>
      </c>
      <c r="S40" s="89">
        <f t="shared" si="19"/>
        <v>0</v>
      </c>
      <c r="T40" s="52"/>
      <c r="U40" s="53">
        <f t="shared" si="0"/>
        <v>0</v>
      </c>
      <c r="V40" s="52"/>
      <c r="W40" s="89">
        <f>W41+W42</f>
        <v>1919573</v>
      </c>
      <c r="X40" s="89">
        <f t="shared" ref="X40:Y40" si="20">X41+X42</f>
        <v>0</v>
      </c>
      <c r="Y40" s="89">
        <f t="shared" si="20"/>
        <v>0</v>
      </c>
      <c r="Z40" s="52"/>
      <c r="AA40" s="53">
        <f t="shared" si="1"/>
        <v>0</v>
      </c>
      <c r="AB40" s="60">
        <f t="shared" si="2"/>
        <v>0</v>
      </c>
    </row>
    <row r="41" spans="1:28" ht="58.5" customHeight="1" x14ac:dyDescent="0.2">
      <c r="A41" s="10"/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51" t="s">
        <v>50</v>
      </c>
      <c r="M41" s="48">
        <v>7</v>
      </c>
      <c r="N41" s="48">
        <v>7</v>
      </c>
      <c r="O41" s="49"/>
      <c r="P41" s="50"/>
      <c r="Q41" s="47">
        <v>1853020.05</v>
      </c>
      <c r="R41" s="47"/>
      <c r="S41" s="47"/>
      <c r="T41" s="47"/>
      <c r="U41" s="53">
        <f t="shared" si="0"/>
        <v>0</v>
      </c>
      <c r="V41" s="47"/>
      <c r="W41" s="47">
        <v>1813800</v>
      </c>
      <c r="X41" s="47"/>
      <c r="Y41" s="47">
        <v>0</v>
      </c>
      <c r="Z41" s="47"/>
      <c r="AA41" s="53">
        <f t="shared" si="1"/>
        <v>0</v>
      </c>
      <c r="AB41" s="60">
        <f t="shared" si="2"/>
        <v>0</v>
      </c>
    </row>
    <row r="42" spans="1:28" ht="58.5" customHeight="1" x14ac:dyDescent="0.2">
      <c r="A42" s="10"/>
      <c r="B42" s="109"/>
      <c r="C42" s="110"/>
      <c r="D42" s="110"/>
      <c r="E42" s="110"/>
      <c r="F42" s="110"/>
      <c r="G42" s="110"/>
      <c r="H42" s="110"/>
      <c r="I42" s="110"/>
      <c r="J42" s="110"/>
      <c r="K42" s="110"/>
      <c r="L42" s="111" t="s">
        <v>67</v>
      </c>
      <c r="M42" s="48">
        <v>7</v>
      </c>
      <c r="N42" s="48">
        <v>7</v>
      </c>
      <c r="O42" s="49"/>
      <c r="P42" s="50"/>
      <c r="Q42" s="47"/>
      <c r="R42" s="47"/>
      <c r="S42" s="47"/>
      <c r="T42" s="47"/>
      <c r="U42" s="53">
        <f t="shared" si="0"/>
        <v>0</v>
      </c>
      <c r="V42" s="47"/>
      <c r="W42" s="47">
        <v>105773</v>
      </c>
      <c r="X42" s="47"/>
      <c r="Y42" s="47">
        <v>0</v>
      </c>
      <c r="Z42" s="47"/>
      <c r="AA42" s="53">
        <f t="shared" si="1"/>
        <v>0</v>
      </c>
      <c r="AB42" s="60">
        <f t="shared" si="2"/>
        <v>0</v>
      </c>
    </row>
    <row r="43" spans="1:28" ht="15.75" customHeight="1" x14ac:dyDescent="0.2">
      <c r="A43" s="10"/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59" t="s">
        <v>39</v>
      </c>
      <c r="M43" s="54">
        <v>7</v>
      </c>
      <c r="N43" s="54">
        <v>9</v>
      </c>
      <c r="O43" s="61"/>
      <c r="P43" s="62"/>
      <c r="Q43" s="89">
        <f>Q44+Q45</f>
        <v>7504323</v>
      </c>
      <c r="R43" s="89"/>
      <c r="S43" s="89">
        <f>S44+S45</f>
        <v>1757667.59</v>
      </c>
      <c r="T43" s="52"/>
      <c r="U43" s="53"/>
      <c r="V43" s="52"/>
      <c r="W43" s="89">
        <f>W44+W45</f>
        <v>7585069.1200000001</v>
      </c>
      <c r="X43" s="89"/>
      <c r="Y43" s="89">
        <f>Y44+Y45</f>
        <v>2030883.99</v>
      </c>
      <c r="Z43" s="52"/>
      <c r="AA43" s="53">
        <f t="shared" ref="AA43" si="21">IFERROR(Y43/W43,0)</f>
        <v>0.26774759173189971</v>
      </c>
      <c r="AB43" s="60">
        <f t="shared" ref="AB43" si="22">IFERROR(Y43/S43,0)</f>
        <v>1.1554425885499771</v>
      </c>
    </row>
    <row r="44" spans="1:28" ht="72" x14ac:dyDescent="0.2">
      <c r="A44" s="10"/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51" t="s">
        <v>51</v>
      </c>
      <c r="M44" s="48">
        <v>7</v>
      </c>
      <c r="N44" s="48">
        <v>9</v>
      </c>
      <c r="O44" s="49"/>
      <c r="P44" s="50"/>
      <c r="Q44" s="47">
        <v>5257931</v>
      </c>
      <c r="R44" s="47"/>
      <c r="S44" s="47">
        <v>1331394.26</v>
      </c>
      <c r="T44" s="47"/>
      <c r="U44" s="45">
        <f t="shared" ref="U44:U45" si="23">IFERROR(S44/Q44,0)</f>
        <v>0.25321638112025435</v>
      </c>
      <c r="V44" s="47"/>
      <c r="W44" s="47">
        <v>5475829.1200000001</v>
      </c>
      <c r="X44" s="47"/>
      <c r="Y44" s="47">
        <v>1637290.58</v>
      </c>
      <c r="Z44" s="47"/>
      <c r="AA44" s="45">
        <f t="shared" ref="AA44:AA45" si="24">IFERROR(Y44/W44,0)</f>
        <v>0.29900322747836222</v>
      </c>
      <c r="AB44" s="46">
        <f t="shared" ref="AB44:AB45" si="25">IFERROR(Y44/S44,0)</f>
        <v>1.2297563758461749</v>
      </c>
    </row>
    <row r="45" spans="1:28" ht="60" x14ac:dyDescent="0.2">
      <c r="A45" s="10"/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51" t="s">
        <v>52</v>
      </c>
      <c r="M45" s="48">
        <v>7</v>
      </c>
      <c r="N45" s="48">
        <v>9</v>
      </c>
      <c r="O45" s="49"/>
      <c r="P45" s="50"/>
      <c r="Q45" s="47">
        <v>2246392</v>
      </c>
      <c r="R45" s="47"/>
      <c r="S45" s="47">
        <v>426273.33</v>
      </c>
      <c r="T45" s="47"/>
      <c r="U45" s="45">
        <f t="shared" si="23"/>
        <v>0.18975910259651924</v>
      </c>
      <c r="V45" s="47"/>
      <c r="W45" s="47">
        <v>2109240</v>
      </c>
      <c r="X45" s="47"/>
      <c r="Y45" s="47">
        <v>393593.41</v>
      </c>
      <c r="Z45" s="47"/>
      <c r="AA45" s="45">
        <f t="shared" si="24"/>
        <v>0.18660437408734898</v>
      </c>
      <c r="AB45" s="46">
        <f t="shared" si="25"/>
        <v>0.92333576205670653</v>
      </c>
    </row>
    <row r="46" spans="1:28" ht="24" customHeight="1" x14ac:dyDescent="0.2">
      <c r="A46" s="10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71" t="s">
        <v>33</v>
      </c>
      <c r="M46" s="64">
        <v>8</v>
      </c>
      <c r="N46" s="64"/>
      <c r="O46" s="65"/>
      <c r="P46" s="70"/>
      <c r="Q46" s="87">
        <f>Q47+Q50</f>
        <v>35083803.409999996</v>
      </c>
      <c r="R46" s="87"/>
      <c r="S46" s="87">
        <f>S47+S50</f>
        <v>9686114.6199999992</v>
      </c>
      <c r="T46" s="67"/>
      <c r="U46" s="69">
        <f t="shared" si="0"/>
        <v>0.27608507854194481</v>
      </c>
      <c r="V46" s="67"/>
      <c r="W46" s="87">
        <f>W47+W50</f>
        <v>40433756.560000002</v>
      </c>
      <c r="X46" s="87"/>
      <c r="Y46" s="87">
        <f>Y47+Y50</f>
        <v>11515170.4</v>
      </c>
      <c r="Z46" s="67"/>
      <c r="AA46" s="69">
        <f t="shared" si="1"/>
        <v>0.28479101077122376</v>
      </c>
      <c r="AB46" s="72">
        <f t="shared" si="2"/>
        <v>1.188832762336236</v>
      </c>
    </row>
    <row r="47" spans="1:28" ht="20.25" customHeight="1" x14ac:dyDescent="0.2">
      <c r="A47" s="10"/>
      <c r="B47" s="35"/>
      <c r="C47" s="36"/>
      <c r="D47" s="36"/>
      <c r="E47" s="36"/>
      <c r="F47" s="36"/>
      <c r="G47" s="36"/>
      <c r="H47" s="36"/>
      <c r="I47" s="36"/>
      <c r="J47" s="36"/>
      <c r="K47" s="36"/>
      <c r="L47" s="59" t="s">
        <v>34</v>
      </c>
      <c r="M47" s="54">
        <v>8</v>
      </c>
      <c r="N47" s="54">
        <v>1</v>
      </c>
      <c r="O47" s="55"/>
      <c r="P47" s="56"/>
      <c r="Q47" s="89">
        <f>Q48+Q49</f>
        <v>33547575.409999996</v>
      </c>
      <c r="R47" s="89"/>
      <c r="S47" s="89">
        <f>S48+S49</f>
        <v>9358308.8699999992</v>
      </c>
      <c r="T47" s="52"/>
      <c r="U47" s="53">
        <f t="shared" si="0"/>
        <v>0.2789563405291709</v>
      </c>
      <c r="V47" s="52"/>
      <c r="W47" s="89">
        <f>W48+W49</f>
        <v>40433756.560000002</v>
      </c>
      <c r="X47" s="89"/>
      <c r="Y47" s="89">
        <f>Y48+Y49</f>
        <v>11515170.4</v>
      </c>
      <c r="Z47" s="52"/>
      <c r="AA47" s="53">
        <f t="shared" si="1"/>
        <v>0.28479101077122376</v>
      </c>
      <c r="AB47" s="60">
        <f t="shared" si="2"/>
        <v>1.2304755656135979</v>
      </c>
    </row>
    <row r="48" spans="1:28" ht="57" customHeight="1" x14ac:dyDescent="0.2">
      <c r="A48" s="10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51" t="s">
        <v>53</v>
      </c>
      <c r="M48" s="48">
        <v>8</v>
      </c>
      <c r="N48" s="48">
        <v>1</v>
      </c>
      <c r="O48" s="49"/>
      <c r="P48" s="50"/>
      <c r="Q48" s="47">
        <v>9291072.1199999992</v>
      </c>
      <c r="R48" s="47"/>
      <c r="S48" s="47">
        <v>2408697.02</v>
      </c>
      <c r="T48" s="47"/>
      <c r="U48" s="45">
        <f t="shared" si="0"/>
        <v>0.25924855483739373</v>
      </c>
      <c r="V48" s="47"/>
      <c r="W48" s="47">
        <v>11423950.449999999</v>
      </c>
      <c r="X48" s="47"/>
      <c r="Y48" s="47">
        <v>3186005.27</v>
      </c>
      <c r="Z48" s="47"/>
      <c r="AA48" s="45">
        <f t="shared" si="1"/>
        <v>0.27888822556999099</v>
      </c>
      <c r="AB48" s="46">
        <f t="shared" si="2"/>
        <v>1.3227090180067562</v>
      </c>
    </row>
    <row r="49" spans="1:28" ht="59.25" customHeight="1" x14ac:dyDescent="0.2">
      <c r="A49" s="10"/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51" t="s">
        <v>54</v>
      </c>
      <c r="M49" s="48">
        <v>8</v>
      </c>
      <c r="N49" s="48">
        <v>1</v>
      </c>
      <c r="O49" s="49"/>
      <c r="P49" s="50"/>
      <c r="Q49" s="47">
        <v>24256503.289999999</v>
      </c>
      <c r="R49" s="47"/>
      <c r="S49" s="47">
        <v>6949611.8499999996</v>
      </c>
      <c r="T49" s="47"/>
      <c r="U49" s="45">
        <f t="shared" si="0"/>
        <v>0.28650509790770423</v>
      </c>
      <c r="V49" s="47"/>
      <c r="W49" s="47">
        <v>29009806.109999999</v>
      </c>
      <c r="X49" s="47"/>
      <c r="Y49" s="47">
        <v>8329165.1299999999</v>
      </c>
      <c r="Z49" s="47"/>
      <c r="AA49" s="45">
        <f t="shared" si="1"/>
        <v>0.28711550495778204</v>
      </c>
      <c r="AB49" s="46">
        <f t="shared" si="2"/>
        <v>1.198507961275564</v>
      </c>
    </row>
    <row r="50" spans="1:28" ht="24" x14ac:dyDescent="0.2">
      <c r="A50" s="10"/>
      <c r="B50" s="85"/>
      <c r="C50" s="86"/>
      <c r="D50" s="86"/>
      <c r="E50" s="86"/>
      <c r="F50" s="86"/>
      <c r="G50" s="86"/>
      <c r="H50" s="86"/>
      <c r="I50" s="86"/>
      <c r="J50" s="86"/>
      <c r="K50" s="86"/>
      <c r="L50" s="59" t="s">
        <v>40</v>
      </c>
      <c r="M50" s="54">
        <v>8</v>
      </c>
      <c r="N50" s="54">
        <v>4</v>
      </c>
      <c r="O50" s="55"/>
      <c r="P50" s="56"/>
      <c r="Q50" s="89">
        <f>Q51</f>
        <v>1536228</v>
      </c>
      <c r="R50" s="89"/>
      <c r="S50" s="89">
        <f>S51</f>
        <v>327805.75</v>
      </c>
      <c r="T50" s="52"/>
      <c r="U50" s="53">
        <f t="shared" si="0"/>
        <v>0.21338352770552288</v>
      </c>
      <c r="V50" s="52"/>
      <c r="W50" s="89">
        <f>W51</f>
        <v>0</v>
      </c>
      <c r="X50" s="89"/>
      <c r="Y50" s="89">
        <f>Y51</f>
        <v>0</v>
      </c>
      <c r="Z50" s="52"/>
      <c r="AA50" s="53">
        <f t="shared" ref="AA50" si="26">IFERROR(Y50/W50,0)</f>
        <v>0</v>
      </c>
      <c r="AB50" s="60">
        <f t="shared" ref="AB50" si="27">IFERROR(Y50/S50,0)</f>
        <v>0</v>
      </c>
    </row>
    <row r="51" spans="1:28" ht="72" x14ac:dyDescent="0.2">
      <c r="A51" s="10"/>
      <c r="B51" s="85"/>
      <c r="C51" s="86"/>
      <c r="D51" s="86"/>
      <c r="E51" s="86"/>
      <c r="F51" s="86"/>
      <c r="G51" s="86"/>
      <c r="H51" s="86"/>
      <c r="I51" s="86"/>
      <c r="J51" s="86"/>
      <c r="K51" s="86"/>
      <c r="L51" s="51" t="s">
        <v>55</v>
      </c>
      <c r="M51" s="48">
        <v>8</v>
      </c>
      <c r="N51" s="48">
        <v>4</v>
      </c>
      <c r="O51" s="49"/>
      <c r="P51" s="50"/>
      <c r="Q51" s="47">
        <v>1536228</v>
      </c>
      <c r="R51" s="47"/>
      <c r="S51" s="47">
        <v>327805.75</v>
      </c>
      <c r="T51" s="47"/>
      <c r="U51" s="45">
        <f t="shared" ref="U51" si="28">IFERROR(S51/Q51,0)</f>
        <v>0.21338352770552288</v>
      </c>
      <c r="V51" s="47"/>
      <c r="W51" s="47">
        <v>0</v>
      </c>
      <c r="X51" s="47"/>
      <c r="Y51" s="47">
        <v>0</v>
      </c>
      <c r="Z51" s="47"/>
      <c r="AA51" s="45">
        <f t="shared" ref="AA51" si="29">IFERROR(Y51/W51,0)</f>
        <v>0</v>
      </c>
      <c r="AB51" s="46">
        <f t="shared" ref="AB51" si="30">IFERROR(Y51/S51,0)</f>
        <v>0</v>
      </c>
    </row>
    <row r="52" spans="1:28" ht="22.5" customHeight="1" x14ac:dyDescent="0.2">
      <c r="A52" s="10"/>
      <c r="B52" s="35"/>
      <c r="C52" s="36"/>
      <c r="D52" s="36"/>
      <c r="E52" s="36"/>
      <c r="F52" s="36"/>
      <c r="G52" s="36"/>
      <c r="H52" s="36"/>
      <c r="I52" s="36"/>
      <c r="J52" s="36"/>
      <c r="K52" s="36"/>
      <c r="L52" s="71" t="s">
        <v>9</v>
      </c>
      <c r="M52" s="64">
        <v>10</v>
      </c>
      <c r="N52" s="64">
        <v>0</v>
      </c>
      <c r="O52" s="65">
        <v>0</v>
      </c>
      <c r="P52" s="66"/>
      <c r="Q52" s="87">
        <f>Q53</f>
        <v>191100</v>
      </c>
      <c r="R52" s="80"/>
      <c r="S52" s="79">
        <f>S53</f>
        <v>0</v>
      </c>
      <c r="T52" s="68"/>
      <c r="U52" s="69">
        <f t="shared" si="0"/>
        <v>0</v>
      </c>
      <c r="V52" s="68"/>
      <c r="W52" s="87">
        <f>W53</f>
        <v>573300</v>
      </c>
      <c r="X52" s="80"/>
      <c r="Y52" s="79">
        <f>Y53</f>
        <v>573300</v>
      </c>
      <c r="Z52" s="68"/>
      <c r="AA52" s="69">
        <f t="shared" si="1"/>
        <v>1</v>
      </c>
      <c r="AB52" s="72">
        <f t="shared" si="2"/>
        <v>0</v>
      </c>
    </row>
    <row r="53" spans="1:28" ht="19.5" customHeight="1" x14ac:dyDescent="0.2">
      <c r="A53" s="10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59" t="s">
        <v>8</v>
      </c>
      <c r="M53" s="54">
        <v>10</v>
      </c>
      <c r="N53" s="54">
        <v>4</v>
      </c>
      <c r="O53" s="55"/>
      <c r="P53" s="56"/>
      <c r="Q53" s="89">
        <f>Q54</f>
        <v>191100</v>
      </c>
      <c r="R53" s="89"/>
      <c r="S53" s="89">
        <f>S54</f>
        <v>0</v>
      </c>
      <c r="T53" s="52"/>
      <c r="U53" s="53">
        <f t="shared" si="0"/>
        <v>0</v>
      </c>
      <c r="V53" s="52"/>
      <c r="W53" s="89">
        <f>W54</f>
        <v>573300</v>
      </c>
      <c r="X53" s="89"/>
      <c r="Y53" s="89">
        <f>Y54</f>
        <v>573300</v>
      </c>
      <c r="Z53" s="52"/>
      <c r="AA53" s="53">
        <f t="shared" si="1"/>
        <v>1</v>
      </c>
      <c r="AB53" s="60">
        <f t="shared" si="2"/>
        <v>0</v>
      </c>
    </row>
    <row r="54" spans="1:28" ht="36" customHeight="1" x14ac:dyDescent="0.2">
      <c r="A54" s="10"/>
      <c r="B54" s="35"/>
      <c r="C54" s="36"/>
      <c r="D54" s="36"/>
      <c r="E54" s="36"/>
      <c r="F54" s="36"/>
      <c r="G54" s="36"/>
      <c r="H54" s="36"/>
      <c r="I54" s="36"/>
      <c r="J54" s="36"/>
      <c r="K54" s="36"/>
      <c r="L54" s="111" t="s">
        <v>66</v>
      </c>
      <c r="M54" s="48">
        <v>10</v>
      </c>
      <c r="N54" s="48">
        <v>4</v>
      </c>
      <c r="O54" s="49"/>
      <c r="P54" s="50"/>
      <c r="Q54" s="47">
        <v>191100</v>
      </c>
      <c r="R54" s="47"/>
      <c r="S54" s="47"/>
      <c r="T54" s="47"/>
      <c r="U54" s="45">
        <f t="shared" si="0"/>
        <v>0</v>
      </c>
      <c r="V54" s="47"/>
      <c r="W54" s="47">
        <v>573300</v>
      </c>
      <c r="X54" s="47"/>
      <c r="Y54" s="47">
        <v>573300</v>
      </c>
      <c r="Z54" s="47"/>
      <c r="AA54" s="45">
        <f t="shared" si="1"/>
        <v>1</v>
      </c>
      <c r="AB54" s="46">
        <f t="shared" si="2"/>
        <v>0</v>
      </c>
    </row>
    <row r="55" spans="1:28" ht="32.25" customHeight="1" x14ac:dyDescent="0.2">
      <c r="A55" s="10"/>
      <c r="B55" s="27"/>
      <c r="C55" s="28"/>
      <c r="D55" s="28"/>
      <c r="E55" s="28"/>
      <c r="F55" s="28"/>
      <c r="G55" s="28"/>
      <c r="H55" s="28"/>
      <c r="I55" s="28"/>
      <c r="J55" s="28"/>
      <c r="K55" s="28"/>
      <c r="L55" s="71" t="s">
        <v>35</v>
      </c>
      <c r="M55" s="64">
        <v>11</v>
      </c>
      <c r="N55" s="64"/>
      <c r="O55" s="65"/>
      <c r="P55" s="70"/>
      <c r="Q55" s="87">
        <f>Q56</f>
        <v>6460883</v>
      </c>
      <c r="R55" s="87"/>
      <c r="S55" s="87">
        <f>S56</f>
        <v>1872752.73</v>
      </c>
      <c r="T55" s="67"/>
      <c r="U55" s="69">
        <f t="shared" si="0"/>
        <v>0.28986018319786938</v>
      </c>
      <c r="V55" s="67"/>
      <c r="W55" s="87">
        <f>W56</f>
        <v>6454500</v>
      </c>
      <c r="X55" s="87"/>
      <c r="Y55" s="87">
        <f>Y56</f>
        <v>2391601.5499999998</v>
      </c>
      <c r="Z55" s="67"/>
      <c r="AA55" s="69">
        <f t="shared" si="1"/>
        <v>0.37053242698892241</v>
      </c>
      <c r="AB55" s="72">
        <f t="shared" si="2"/>
        <v>1.2770514289945794</v>
      </c>
    </row>
    <row r="56" spans="1:28" ht="16.5" customHeight="1" x14ac:dyDescent="0.2">
      <c r="A56" s="10"/>
      <c r="B56" s="114">
        <v>7</v>
      </c>
      <c r="C56" s="115"/>
      <c r="D56" s="115"/>
      <c r="E56" s="115"/>
      <c r="F56" s="115"/>
      <c r="G56" s="115"/>
      <c r="H56" s="115"/>
      <c r="I56" s="115"/>
      <c r="J56" s="115"/>
      <c r="K56" s="115"/>
      <c r="L56" s="59" t="s">
        <v>36</v>
      </c>
      <c r="M56" s="54">
        <v>11</v>
      </c>
      <c r="N56" s="54">
        <v>1</v>
      </c>
      <c r="O56" s="55"/>
      <c r="P56" s="56"/>
      <c r="Q56" s="52">
        <f>Q57</f>
        <v>6460883</v>
      </c>
      <c r="R56" s="52">
        <f t="shared" ref="R56:S56" si="31">R57</f>
        <v>0</v>
      </c>
      <c r="S56" s="52">
        <f t="shared" si="31"/>
        <v>1872752.73</v>
      </c>
      <c r="T56" s="52"/>
      <c r="U56" s="53">
        <f t="shared" si="0"/>
        <v>0.28986018319786938</v>
      </c>
      <c r="V56" s="52"/>
      <c r="W56" s="52">
        <f>W57</f>
        <v>6454500</v>
      </c>
      <c r="X56" s="52">
        <f t="shared" ref="X56:Y56" si="32">X57</f>
        <v>0</v>
      </c>
      <c r="Y56" s="52">
        <f t="shared" si="32"/>
        <v>2391601.5499999998</v>
      </c>
      <c r="Z56" s="52"/>
      <c r="AA56" s="53">
        <f t="shared" si="1"/>
        <v>0.37053242698892241</v>
      </c>
      <c r="AB56" s="92">
        <f t="shared" si="2"/>
        <v>1.2770514289945794</v>
      </c>
    </row>
    <row r="57" spans="1:28" ht="53.25" customHeight="1" x14ac:dyDescent="0.2">
      <c r="A57" s="10"/>
      <c r="B57" s="85"/>
      <c r="C57" s="86"/>
      <c r="D57" s="86"/>
      <c r="E57" s="86"/>
      <c r="F57" s="86"/>
      <c r="G57" s="86"/>
      <c r="H57" s="86"/>
      <c r="I57" s="86"/>
      <c r="J57" s="86"/>
      <c r="K57" s="86"/>
      <c r="L57" s="51" t="s">
        <v>65</v>
      </c>
      <c r="M57" s="48">
        <v>11</v>
      </c>
      <c r="N57" s="48">
        <v>1</v>
      </c>
      <c r="O57" s="49"/>
      <c r="P57" s="50"/>
      <c r="Q57" s="47">
        <v>6460883</v>
      </c>
      <c r="R57" s="47"/>
      <c r="S57" s="47">
        <v>1872752.73</v>
      </c>
      <c r="T57" s="47"/>
      <c r="U57" s="45">
        <f t="shared" ref="U57" si="33">IFERROR(S57/Q57,0)</f>
        <v>0.28986018319786938</v>
      </c>
      <c r="V57" s="47"/>
      <c r="W57" s="47">
        <v>6454500</v>
      </c>
      <c r="X57" s="47"/>
      <c r="Y57" s="47">
        <v>2391601.5499999998</v>
      </c>
      <c r="Z57" s="47"/>
      <c r="AA57" s="45">
        <f t="shared" ref="AA57" si="34">IFERROR(Y57/W57,0)</f>
        <v>0.37053242698892241</v>
      </c>
      <c r="AB57" s="46">
        <f t="shared" ref="AB57" si="35">IFERROR(Y57/S57,0)</f>
        <v>1.2770514289945794</v>
      </c>
    </row>
    <row r="58" spans="1:28" ht="24" customHeight="1" thickBot="1" x14ac:dyDescent="0.25">
      <c r="A58" s="10"/>
      <c r="B58" s="119">
        <v>10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1" t="s">
        <v>6</v>
      </c>
      <c r="M58" s="122"/>
      <c r="N58" s="122"/>
      <c r="O58" s="122"/>
      <c r="P58" s="73"/>
      <c r="Q58" s="93">
        <f>Q11+Q19+Q24+Q31+Q46+Q52+Q55+Q28</f>
        <v>422473663.38999999</v>
      </c>
      <c r="R58" s="93">
        <f>R11+R19+R24+R31+R46+R52+R55+R28</f>
        <v>0</v>
      </c>
      <c r="S58" s="93">
        <f>S11+S19+S24+S31+S46+S52+S55+S28</f>
        <v>97256136.88000001</v>
      </c>
      <c r="T58" s="74"/>
      <c r="U58" s="63">
        <f t="shared" si="0"/>
        <v>0.23020638990748052</v>
      </c>
      <c r="V58" s="74"/>
      <c r="W58" s="93">
        <f>W11+W19+W24+W31+W46+W52+W55+W28+W50+W15</f>
        <v>477555240.29000002</v>
      </c>
      <c r="X58" s="93">
        <f>X11+X19+X24+X31+X46+X52+X55+X28</f>
        <v>0</v>
      </c>
      <c r="Y58" s="93">
        <f>Y11+Y19+Y24+Y31+Y46+Y52+Y55+Y28+Y15</f>
        <v>100192169.49999999</v>
      </c>
      <c r="Z58" s="74"/>
      <c r="AA58" s="63">
        <f t="shared" si="1"/>
        <v>0.20980226170098631</v>
      </c>
      <c r="AB58" s="91">
        <f t="shared" si="2"/>
        <v>1.0301886617563538</v>
      </c>
    </row>
    <row r="59" spans="1:28" ht="12.75" customHeight="1" x14ac:dyDescent="0.2">
      <c r="A59" s="17"/>
      <c r="B59" s="118">
        <v>3</v>
      </c>
      <c r="C59" s="118"/>
      <c r="D59" s="118"/>
      <c r="E59" s="118"/>
      <c r="F59" s="118"/>
      <c r="G59" s="118"/>
      <c r="H59" s="118"/>
      <c r="I59" s="118"/>
      <c r="J59" s="118"/>
      <c r="K59" s="118"/>
      <c r="L59" s="19"/>
      <c r="M59" s="19"/>
      <c r="N59" s="19"/>
      <c r="O59" s="19"/>
      <c r="P59" s="18"/>
      <c r="Q59" s="20"/>
      <c r="R59" s="21"/>
      <c r="S59" s="22"/>
      <c r="T59" s="22"/>
      <c r="U59" s="23"/>
      <c r="V59" s="22"/>
      <c r="W59" s="22"/>
      <c r="X59" s="22"/>
      <c r="Y59" s="22"/>
      <c r="Z59" s="22"/>
      <c r="AA59" s="23"/>
      <c r="AB59" s="24"/>
    </row>
    <row r="60" spans="1:28" ht="38.25" customHeight="1" x14ac:dyDescent="0.2">
      <c r="B60" s="118" t="s">
        <v>7</v>
      </c>
      <c r="C60" s="118"/>
      <c r="D60" s="118"/>
      <c r="E60" s="118"/>
      <c r="F60" s="118"/>
      <c r="G60" s="118"/>
      <c r="H60" s="118"/>
      <c r="I60" s="118"/>
      <c r="J60" s="118"/>
      <c r="K60" s="118"/>
      <c r="L60" s="3" t="s">
        <v>4</v>
      </c>
      <c r="M60" s="3"/>
      <c r="N60" s="3"/>
      <c r="O60" s="3"/>
      <c r="P60" s="3"/>
      <c r="Q60" s="3"/>
      <c r="R60" s="2"/>
      <c r="S60" s="3"/>
      <c r="T60" s="2"/>
      <c r="U60" s="7" t="s">
        <v>3</v>
      </c>
      <c r="V60" s="7" t="s">
        <v>3</v>
      </c>
      <c r="W60" s="3"/>
      <c r="X60" s="2"/>
      <c r="Y60" s="3"/>
      <c r="Z60" s="3"/>
      <c r="AA60" s="2"/>
      <c r="AB60" s="2"/>
    </row>
    <row r="61" spans="1:28" ht="12.75" customHeight="1" x14ac:dyDescent="0.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75"/>
      <c r="M61" s="3"/>
      <c r="N61" s="3"/>
      <c r="O61" s="3"/>
      <c r="P61" s="6"/>
      <c r="Q61" s="6"/>
      <c r="R61" s="5" t="s">
        <v>2</v>
      </c>
      <c r="S61" s="3"/>
      <c r="T61" s="2"/>
      <c r="U61" s="5" t="s">
        <v>1</v>
      </c>
      <c r="V61" s="4" t="s">
        <v>1</v>
      </c>
      <c r="W61" s="3"/>
      <c r="X61" s="2"/>
      <c r="Y61" s="3"/>
      <c r="Z61" s="3"/>
      <c r="AA61" s="2"/>
      <c r="AB61" s="2"/>
    </row>
    <row r="62" spans="1:28" ht="12.75" customHeight="1" x14ac:dyDescent="0.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2"/>
      <c r="AB62" s="2"/>
    </row>
    <row r="63" spans="1:28" ht="12.75" customHeight="1" x14ac:dyDescent="0.2">
      <c r="B63" s="3"/>
      <c r="C63" s="3"/>
      <c r="D63" s="3"/>
      <c r="E63" s="3"/>
      <c r="F63" s="3"/>
      <c r="G63" s="3"/>
      <c r="H63" s="3"/>
      <c r="I63" s="3"/>
      <c r="J63" s="3"/>
      <c r="K63" s="8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23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23" ht="12.75" customHeight="1" x14ac:dyDescent="0.2">
      <c r="A66" s="2" t="s">
        <v>0</v>
      </c>
      <c r="B66" s="2"/>
      <c r="C66" s="2"/>
      <c r="D66" s="2"/>
      <c r="E66" s="2"/>
      <c r="F66" s="2"/>
      <c r="G66" s="2"/>
      <c r="H66" s="2"/>
      <c r="I66" s="2"/>
      <c r="J66" s="2"/>
      <c r="K66" s="2"/>
      <c r="W66" s="82"/>
    </row>
  </sheetData>
  <mergeCells count="28">
    <mergeCell ref="L58:O58"/>
    <mergeCell ref="U8:U9"/>
    <mergeCell ref="W8:W9"/>
    <mergeCell ref="AB8:AB9"/>
    <mergeCell ref="L5:AB5"/>
    <mergeCell ref="O8:O9"/>
    <mergeCell ref="N8:N9"/>
    <mergeCell ref="AA8:AA9"/>
    <mergeCell ref="V8:V9"/>
    <mergeCell ref="Z8:Z9"/>
    <mergeCell ref="Y8:Y9"/>
    <mergeCell ref="S8:S9"/>
    <mergeCell ref="T8:T9"/>
    <mergeCell ref="Q8:Q9"/>
    <mergeCell ref="L8:L9"/>
    <mergeCell ref="M8:M9"/>
    <mergeCell ref="B60:K60"/>
    <mergeCell ref="B59:K59"/>
    <mergeCell ref="B58:K58"/>
    <mergeCell ref="B56:K56"/>
    <mergeCell ref="B37:K37"/>
    <mergeCell ref="B19:K19"/>
    <mergeCell ref="B12:K12"/>
    <mergeCell ref="B11:K11"/>
    <mergeCell ref="B34:K34"/>
    <mergeCell ref="B31:K31"/>
    <mergeCell ref="B23:K23"/>
    <mergeCell ref="B22:K22"/>
  </mergeCells>
  <pageMargins left="0.78740157480314965" right="0.39370078740157483" top="0.78740157480314965" bottom="0.39370078740157483" header="0.51181102362204722" footer="0.51181102362204722"/>
  <pageSetup paperSize="9" scale="95" fitToHeight="0" orientation="landscape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Company>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cp:lastPrinted>2021-04-12T06:47:00Z</cp:lastPrinted>
  <dcterms:created xsi:type="dcterms:W3CDTF">2016-09-30T09:36:25Z</dcterms:created>
  <dcterms:modified xsi:type="dcterms:W3CDTF">2022-04-07T07:32:33Z</dcterms:modified>
</cp:coreProperties>
</file>