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ппарат\Downloads\"/>
    </mc:Choice>
  </mc:AlternateContent>
  <xr:revisionPtr revIDLastSave="0" documentId="13_ncr:1_{5C40950D-888E-4E88-87F1-229B7ECF0C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Titles" localSheetId="0">Лист1!$10:$11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 l="1"/>
  <c r="F47" i="1" l="1"/>
  <c r="E45" i="1"/>
  <c r="D45" i="1"/>
  <c r="E72" i="1" l="1"/>
  <c r="D72" i="1"/>
  <c r="E36" i="1" l="1"/>
  <c r="D36" i="1"/>
  <c r="D75" i="1" l="1"/>
  <c r="E54" i="1" l="1"/>
  <c r="D54" i="1"/>
  <c r="E27" i="1" l="1"/>
  <c r="D27" i="1"/>
  <c r="E13" i="1"/>
  <c r="D13" i="1"/>
  <c r="F17" i="1"/>
  <c r="E58" i="1" l="1"/>
  <c r="F62" i="1"/>
  <c r="D58" i="1"/>
  <c r="D26" i="1"/>
  <c r="F50" i="1" l="1"/>
  <c r="E48" i="1"/>
  <c r="D48" i="1"/>
  <c r="F63" i="1" l="1"/>
  <c r="F57" i="1"/>
  <c r="F33" i="1" l="1"/>
  <c r="F32" i="1"/>
  <c r="F31" i="1"/>
  <c r="F30" i="1"/>
  <c r="F29" i="1"/>
  <c r="F28" i="1"/>
  <c r="F25" i="1"/>
  <c r="F24" i="1"/>
  <c r="F23" i="1"/>
  <c r="F22" i="1"/>
  <c r="F21" i="1"/>
  <c r="F20" i="1"/>
  <c r="F19" i="1"/>
  <c r="F18" i="1"/>
  <c r="F16" i="1"/>
  <c r="E75" i="1"/>
  <c r="F83" i="1"/>
  <c r="F82" i="1"/>
  <c r="F81" i="1"/>
  <c r="F79" i="1"/>
  <c r="F77" i="1"/>
  <c r="F76" i="1"/>
  <c r="F73" i="1"/>
  <c r="F71" i="1"/>
  <c r="F70" i="1"/>
  <c r="F69" i="1"/>
  <c r="F67" i="1"/>
  <c r="F66" i="1"/>
  <c r="F64" i="1"/>
  <c r="F61" i="1"/>
  <c r="F60" i="1"/>
  <c r="F59" i="1"/>
  <c r="F56" i="1"/>
  <c r="F55" i="1"/>
  <c r="F53" i="1"/>
  <c r="F52" i="1"/>
  <c r="F51" i="1"/>
  <c r="F49" i="1"/>
  <c r="F46" i="1"/>
  <c r="F44" i="1"/>
  <c r="F43" i="1"/>
  <c r="F42" i="1"/>
  <c r="F40" i="1"/>
  <c r="F39" i="1"/>
  <c r="F38" i="1"/>
  <c r="F37" i="1"/>
  <c r="E97" i="1" l="1"/>
  <c r="D97" i="1"/>
  <c r="E94" i="1"/>
  <c r="D94" i="1"/>
  <c r="E89" i="1"/>
  <c r="D89" i="1"/>
  <c r="E86" i="1"/>
  <c r="E101" i="1" s="1"/>
  <c r="D86" i="1"/>
  <c r="D101" i="1" l="1"/>
  <c r="F75" i="1"/>
  <c r="E78" i="1"/>
  <c r="D78" i="1"/>
  <c r="E80" i="1"/>
  <c r="D80" i="1"/>
  <c r="E68" i="1"/>
  <c r="D68" i="1"/>
  <c r="E65" i="1"/>
  <c r="D65" i="1"/>
  <c r="F78" i="1" l="1"/>
  <c r="F80" i="1"/>
  <c r="F27" i="1"/>
  <c r="F72" i="1"/>
  <c r="F68" i="1"/>
  <c r="F65" i="1"/>
  <c r="F58" i="1"/>
  <c r="F54" i="1"/>
  <c r="F48" i="1"/>
  <c r="F45" i="1"/>
  <c r="F36" i="1"/>
  <c r="D84" i="1"/>
  <c r="E84" i="1"/>
  <c r="F84" i="1" l="1"/>
  <c r="E26" i="1"/>
  <c r="F13" i="1"/>
  <c r="D34" i="1" l="1"/>
  <c r="F26" i="1"/>
  <c r="E34" i="1"/>
  <c r="E85" i="1" s="1"/>
  <c r="F34" i="1" l="1"/>
  <c r="D85" i="1"/>
</calcChain>
</file>

<file path=xl/sharedStrings.xml><?xml version="1.0" encoding="utf-8"?>
<sst xmlns="http://schemas.openxmlformats.org/spreadsheetml/2006/main" count="197" uniqueCount="114">
  <si>
    <t>Наименование показателя</t>
  </si>
  <si>
    <t>% исполнения</t>
  </si>
  <si>
    <t>ДОХОДЫ</t>
  </si>
  <si>
    <t>Налоговые и неналоговые доходы</t>
  </si>
  <si>
    <t>Налоги на товары (работы, услуги),реализуемые на территории РФ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</si>
  <si>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</si>
  <si>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</si>
  <si>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</si>
  <si>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за пользование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</si>
  <si>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</si>
  <si>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</si>
  <si>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</si>
  <si>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</si>
  <si>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</si>
  <si>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</si>
  <si>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РФ</t>
  </si>
  <si>
    <t>Возврат остатков субсидий, субвенций и иных межбюджетных трансфертов, имеющих целевое назначение,  прошлых лет из бюджетов муниципальных районов</t>
  </si>
  <si>
    <t>Безвозмездные поступления от государственных (муниципальных) организаций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</si>
  <si>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</si>
  <si>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</si>
  <si>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</si>
  <si>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</si>
  <si>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</si>
  <si>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</si>
  <si>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</si>
  <si>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</si>
  <si>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</si>
  <si>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Результат исполнения бюджета (дефицит «-»  ; профицит «+»)</t>
  </si>
  <si>
    <t>Налог на доходы физических лиц</t>
  </si>
  <si>
    <t xml:space="preserve">Приложение </t>
  </si>
  <si>
    <t xml:space="preserve">муниципального района </t>
  </si>
  <si>
    <t>Субвенции бюджетам бюджетной системы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</si>
  <si>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</si>
  <si>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</si>
  <si>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</si>
  <si>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</si>
  <si>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</si>
  <si>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</si>
  <si>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 xml:space="preserve">раздел </t>
  </si>
  <si>
    <t>подраздел</t>
  </si>
  <si>
    <t>00</t>
  </si>
  <si>
    <t>01</t>
  </si>
  <si>
    <t>02</t>
  </si>
  <si>
    <t>04</t>
  </si>
  <si>
    <t>05</t>
  </si>
  <si>
    <t>06</t>
  </si>
  <si>
    <t>11</t>
  </si>
  <si>
    <t>13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</si>
  <si>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</si>
  <si>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</si>
  <si>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</si>
  <si>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03</t>
  </si>
  <si>
    <t>09</t>
  </si>
  <si>
    <t xml:space="preserve">Национальная экономика </t>
  </si>
  <si>
    <t>Сельское хозяйство и рыболовство</t>
  </si>
  <si>
    <t>08</t>
  </si>
  <si>
    <t>Транспорт</t>
  </si>
  <si>
    <t>Дорожное хозяйство(дорожные фонды)</t>
  </si>
  <si>
    <t>12</t>
  </si>
  <si>
    <t>Другие вопросы в области национальной экономики</t>
  </si>
  <si>
    <t>Жилищное хозяйство</t>
  </si>
  <si>
    <t>Коммунальное хозяйство</t>
  </si>
  <si>
    <t>07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</si>
  <si>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</si>
  <si>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</si>
  <si>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</si>
  <si>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</si>
  <si>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 xml:space="preserve">Культура и кинематография </t>
  </si>
  <si>
    <t>Другие вопросы в области культуры, кинематографии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</si>
  <si>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</si>
  <si>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</si>
  <si>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</si>
  <si>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</si>
  <si>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 xml:space="preserve">Физическая культура </t>
  </si>
  <si>
    <t xml:space="preserve">Средства массовой информации </t>
  </si>
  <si>
    <t>Периодическая печать и издательства</t>
  </si>
  <si>
    <t>Другие вопросы в области средств массовой информации</t>
  </si>
  <si>
    <t xml:space="preserve">Обслуживание  государственного и муниципального долга  </t>
  </si>
  <si>
    <t>Обслуживание внутреннего государственного и муниципального долга</t>
  </si>
  <si>
    <t>14</t>
  </si>
  <si>
    <t xml:space="preserve">Межбюджетные трансферты бюджетам субъектов РФ и муниципальных образований общего характера 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</si>
  <si>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</si>
  <si>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</si>
  <si>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Кредиты, полученные от кредитных организаций</t>
  </si>
  <si>
    <t xml:space="preserve"> - получение</t>
  </si>
  <si>
    <t xml:space="preserve"> - погашение</t>
  </si>
  <si>
    <t>Бюджетные кредиты, полученные от других бюджетов</t>
  </si>
  <si>
    <t>Акции и иные формы участия в капитале</t>
  </si>
  <si>
    <t xml:space="preserve">Исполнение муниципальных гарантий </t>
  </si>
  <si>
    <t>Бюджетные кредиты, предоставленные бюджетам поселений</t>
  </si>
  <si>
    <t xml:space="preserve"> - возврат</t>
  </si>
  <si>
    <t xml:space="preserve"> - предоставление</t>
  </si>
  <si>
    <t>Бюджетные кредиты, предоставленные юр.лицам</t>
  </si>
  <si>
    <t>Прочие источники внутреннего финансирования</t>
  </si>
  <si>
    <t xml:space="preserve">ИТОГО ИСТОЧНИКОВ </t>
  </si>
  <si>
    <t xml:space="preserve">Молодежная политика и оздоровление детей </t>
  </si>
  <si>
    <t>рублей</t>
  </si>
  <si>
    <t xml:space="preserve">Благоустройство </t>
  </si>
  <si>
    <t>Водное хозяйство</t>
  </si>
  <si>
    <t>,</t>
  </si>
  <si>
    <t>Профессиональная подготовка, переподготовка и повышение квалификации</t>
  </si>
  <si>
    <t>Обеспечение проведение выборов и референдумов</t>
  </si>
  <si>
    <t>Налог на имущество (транспортный налог)</t>
  </si>
  <si>
    <t>Массовый спорт</t>
  </si>
  <si>
    <t>ВСЕГО доходов:</t>
  </si>
  <si>
    <t>ВСЕГО расходов:</t>
  </si>
  <si>
    <t xml:space="preserve"> Лысогорского 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</si>
  <si>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</si>
  <si>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</si>
  <si>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>Бюджетные назначения на 2025 год</t>
  </si>
  <si>
    <t>Отчет об исполнении бюджета Лысогорского муниципального района за 1 полугодие 2025 года</t>
  </si>
  <si>
    <t>Кассовое исполнение за 1 полугодие 2025 года</t>
  </si>
  <si>
    <t>к распоряжению администрации</t>
  </si>
  <si>
    <t>от 08 июля 2025 года № 263-р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</si>
</sst>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9" fillId="0" borderId="19">
      <alignment horizontal="right"/>
    </xf>
    <xf numFmtId="4" fontId="9" fillId="0" borderId="20">
      <alignment horizontal="right"/>
    </xf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4" fillId="0" borderId="1" xfId="0" applyNumberFormat="1" applyFont="1" applyBorder="1"/>
    <xf numFmtId="4" fontId="6" fillId="2" borderId="1" xfId="0" applyNumberFormat="1" applyFont="1" applyFill="1" applyBorder="1"/>
    <xf numFmtId="4" fontId="3" fillId="0" borderId="1" xfId="0" applyNumberFormat="1" applyFont="1" applyBorder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49" fontId="3" fillId="3" borderId="8" xfId="0" applyNumberFormat="1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7" xfId="0" applyFont="1" applyFill="1" applyBorder="1"/>
    <xf numFmtId="0" fontId="0" fillId="0" borderId="16" xfId="0" applyFont="1" applyBorder="1"/>
    <xf numFmtId="0" fontId="4" fillId="3" borderId="16" xfId="0" applyNumberFormat="1" applyFont="1" applyFill="1" applyBorder="1"/>
    <xf numFmtId="10" fontId="4" fillId="2" borderId="16" xfId="0" applyNumberFormat="1" applyFont="1" applyFill="1" applyBorder="1"/>
    <xf numFmtId="0" fontId="0" fillId="0" borderId="18" xfId="0" applyFont="1" applyBorder="1"/>
    <xf numFmtId="49" fontId="6" fillId="2" borderId="8" xfId="0" applyNumberFormat="1" applyFont="1" applyFill="1" applyBorder="1"/>
    <xf numFmtId="49" fontId="6" fillId="2" borderId="1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49" fontId="4" fillId="2" borderId="8" xfId="0" applyNumberFormat="1" applyFont="1" applyFill="1" applyBorder="1"/>
    <xf numFmtId="49" fontId="3" fillId="2" borderId="8" xfId="0" applyNumberFormat="1" applyFont="1" applyFill="1" applyBorder="1"/>
    <xf numFmtId="4" fontId="3" fillId="2" borderId="1" xfId="0" applyNumberFormat="1" applyFont="1" applyFill="1" applyBorder="1"/>
    <xf numFmtId="10" fontId="6" fillId="2" borderId="16" xfId="0" applyNumberFormat="1" applyFont="1" applyFill="1" applyBorder="1"/>
    <xf numFmtId="10" fontId="3" fillId="2" borderId="16" xfId="0" applyNumberFormat="1" applyFont="1" applyFill="1" applyBorder="1"/>
    <xf numFmtId="4" fontId="3" fillId="0" borderId="10" xfId="0" applyNumberFormat="1" applyFont="1" applyBorder="1"/>
    <xf numFmtId="4" fontId="10" fillId="0" borderId="19" xfId="1" applyNumberFormat="1" applyFont="1" applyProtection="1">
      <alignment horizontal="right"/>
    </xf>
    <xf numFmtId="4" fontId="11" fillId="0" borderId="19" xfId="1" applyNumberFormat="1" applyFont="1" applyProtection="1">
      <alignment horizontal="right"/>
    </xf>
    <xf numFmtId="0" fontId="3" fillId="2" borderId="1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</cellXfs>
  <cellStyles count="3">
    <cellStyle name="xl46" xfId="1" xr:uid="{00000000-0005-0000-0000-000000000000}"/>
    <cellStyle name="xl68" xfId="2" xr:uid="{00000000-0005-0000-0000-000001000000}"/>
    <cellStyle name="Обычный" xfId="0" builtinId="0"/>
  </cellStyles>
  <dxfs count="64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font>
        <color theme="0"/>
      </font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zoomScaleNormal="100" workbookViewId="0">
      <pane ySplit="11" topLeftCell="A12" activePane="bottomLeft" state="frozen"/>
      <selection pane="bottomLeft" activeCell="E5" sqref="E5"/>
    </sheetView>
  </sheetViews>
  <sheetFormatPr defaultRowHeight="15" x14ac:dyDescent="0.25"/>
  <cols>
    <col min="1" max="1" width="6.5703125" customWidth="1"/>
    <col min="2" max="2" width="7.42578125" customWidth="1"/>
    <col min="3" max="3" width="79.85546875" customWidth="1"/>
    <col min="4" max="4" width="16" customWidth="1"/>
    <col min="5" max="5" width="15.85546875" customWidth="1"/>
    <col min="6" max="6" width="16.28515625" customWidth="1"/>
    <col min="8" max="11" width="9.140625" customWidth="1"/>
  </cols>
  <sheetData>
    <row r="1" spans="1:9" x14ac:dyDescent="0.25">
      <c r="A1" s="2"/>
      <c r="B1" s="2"/>
      <c r="C1" s="2"/>
      <c r="D1" s="2"/>
      <c r="E1" s="2"/>
      <c r="F1" s="2"/>
    </row>
    <row r="2" spans="1:9" x14ac:dyDescent="0.25">
      <c r="A2" s="2"/>
      <c r="B2" s="2"/>
      <c r="C2" s="2"/>
      <c r="D2" s="2"/>
      <c r="E2" s="2" t="s">
        <v>29</v>
      </c>
      <c r="F2" s="2"/>
      <c r="I2" s="1"/>
    </row>
    <row r="3" spans="1:9" x14ac:dyDescent="0.25">
      <c r="A3" s="2"/>
      <c r="B3" s="2"/>
      <c r="C3" s="2"/>
      <c r="D3" s="2"/>
      <c r="E3" s="2" t="s">
        <v>112</v>
      </c>
      <c r="F3" s="2"/>
      <c r="I3" s="1"/>
    </row>
    <row r="4" spans="1:9" x14ac:dyDescent="0.25">
      <c r="A4" s="2"/>
      <c r="B4" s="2"/>
      <c r="C4" s="2"/>
      <c r="D4" s="2"/>
      <c r="E4" s="2" t="s">
        <v>106</v>
      </c>
      <c r="F4" s="2"/>
    </row>
    <row r="5" spans="1:9" x14ac:dyDescent="0.25">
      <c r="A5" s="2"/>
      <c r="B5" s="2"/>
      <c r="C5" s="2"/>
      <c r="D5" s="2"/>
      <c r="E5" s="2" t="s">
        <v>30</v>
      </c>
      <c r="F5" s="2"/>
    </row>
    <row r="6" spans="1:9" x14ac:dyDescent="0.25">
      <c r="A6" s="2"/>
      <c r="B6" s="2"/>
      <c r="C6" s="2"/>
      <c r="D6" s="2"/>
      <c r="E6" s="2" t="s">
        <v>113</v>
      </c>
      <c r="F6" s="2"/>
    </row>
    <row r="7" spans="1:9" x14ac:dyDescent="0.25">
      <c r="A7" s="2"/>
      <c r="B7" s="2"/>
      <c r="C7" s="2"/>
      <c r="D7" s="2"/>
      <c r="E7" s="2"/>
      <c r="F7" s="2"/>
    </row>
    <row r="8" spans="1:9" x14ac:dyDescent="0.25">
      <c r="A8" s="2"/>
      <c r="B8" s="2"/>
      <c r="C8" s="41" t="s">
        <v>110</v>
      </c>
      <c r="D8" s="41"/>
      <c r="E8" s="41"/>
      <c r="F8" s="41"/>
    </row>
    <row r="9" spans="1:9" ht="15.75" thickBot="1" x14ac:dyDescent="0.3">
      <c r="A9" s="2"/>
      <c r="B9" s="2"/>
      <c r="C9" s="2"/>
      <c r="D9" s="2"/>
      <c r="E9" s="2"/>
      <c r="F9" s="2" t="s">
        <v>96</v>
      </c>
    </row>
    <row r="10" spans="1:9" ht="57.75" thickBot="1" x14ac:dyDescent="0.3">
      <c r="A10" s="49" t="s">
        <v>0</v>
      </c>
      <c r="B10" s="50"/>
      <c r="C10" s="50"/>
      <c r="D10" s="3" t="s">
        <v>109</v>
      </c>
      <c r="E10" s="3" t="s">
        <v>111</v>
      </c>
      <c r="F10" s="4" t="s">
        <v>1</v>
      </c>
    </row>
    <row r="11" spans="1:9" ht="15.75" thickBot="1" x14ac:dyDescent="0.3">
      <c r="A11" s="51">
        <v>1</v>
      </c>
      <c r="B11" s="52"/>
      <c r="C11" s="52"/>
      <c r="D11" s="5">
        <v>2</v>
      </c>
      <c r="E11" s="5" t="s">
        <v>99</v>
      </c>
      <c r="F11" s="6">
        <v>4</v>
      </c>
    </row>
    <row r="12" spans="1:9" x14ac:dyDescent="0.25">
      <c r="A12" s="53" t="s">
        <v>2</v>
      </c>
      <c r="B12" s="54"/>
      <c r="C12" s="54"/>
      <c r="D12" s="19"/>
      <c r="E12" s="19"/>
      <c r="F12" s="20"/>
    </row>
    <row r="13" spans="1:9" x14ac:dyDescent="0.25">
      <c r="A13" s="42" t="s">
        <v>3</v>
      </c>
      <c r="B13" s="43"/>
      <c r="C13" s="43"/>
      <c r="D13" s="8">
        <f>SUM(D14:D25)</f>
        <v>141812367.94</v>
      </c>
      <c r="E13" s="8">
        <f>SUM(E14:E25)</f>
        <v>66290107.319999985</v>
      </c>
      <c r="F13" s="31">
        <f t="shared" ref="F13:F34" si="0">IFERROR(E13/D13,0)</f>
        <v>0.46744940714936056</v>
      </c>
    </row>
    <row r="14" spans="1:9" x14ac:dyDescent="0.25">
      <c r="A14" s="39" t="s">
        <v>28</v>
      </c>
      <c r="B14" s="40"/>
      <c r="C14" s="40"/>
      <c r="D14" s="7">
        <v>67763800</v>
      </c>
      <c r="E14" s="7">
        <v>25618374.609999999</v>
      </c>
      <c r="F14" s="23">
        <f t="shared" si="0"/>
        <v>0.3780539847234069</v>
      </c>
    </row>
    <row r="15" spans="1:9" ht="15.75" x14ac:dyDescent="0.25">
      <c r="A15" s="39" t="s">
        <v>4</v>
      </c>
      <c r="B15" s="40"/>
      <c r="C15" s="40"/>
      <c r="D15" s="35">
        <v>6744600</v>
      </c>
      <c r="E15" s="35">
        <v>2895762.4</v>
      </c>
      <c r="F15" s="23">
        <f t="shared" si="0"/>
        <v>0.42934531328766717</v>
      </c>
    </row>
    <row r="16" spans="1:9" x14ac:dyDescent="0.25">
      <c r="A16" s="39" t="s">
        <v>5</v>
      </c>
      <c r="B16" s="40"/>
      <c r="C16" s="40"/>
      <c r="D16" s="7">
        <v>12800800</v>
      </c>
      <c r="E16" s="7">
        <v>10743221.189999999</v>
      </c>
      <c r="F16" s="23">
        <f t="shared" si="0"/>
        <v>0.83926170161239921</v>
      </c>
    </row>
    <row r="17" spans="1:6" x14ac:dyDescent="0.25">
      <c r="A17" s="39" t="s">
        <v>102</v>
      </c>
      <c r="B17" s="40"/>
      <c r="C17" s="40"/>
      <c r="D17" s="7">
        <v>10265000</v>
      </c>
      <c r="E17" s="7">
        <v>1954140.74</v>
      </c>
      <c r="F17" s="23">
        <f t="shared" si="0"/>
        <v>0.19036928787140769</v>
      </c>
    </row>
    <row r="18" spans="1:6" x14ac:dyDescent="0.25">
      <c r="A18" s="39" t="s">
        <v>6</v>
      </c>
      <c r="B18" s="40"/>
      <c r="C18" s="40"/>
      <c r="D18" s="7">
        <v>2880368</v>
      </c>
      <c r="E18" s="7">
        <v>2865658.54</v>
      </c>
      <c r="F18" s="23">
        <f t="shared" si="0"/>
        <v>0.99489320114652013</v>
      </c>
    </row>
    <row r="19" spans="1:6" ht="30.75" customHeight="1" x14ac:dyDescent="0.25">
      <c r="A19" s="39" t="s">
        <v>7</v>
      </c>
      <c r="B19" s="40"/>
      <c r="C19" s="40"/>
      <c r="D19" s="7">
        <v>930300</v>
      </c>
      <c r="E19" s="7">
        <v>638235.97</v>
      </c>
      <c r="F19" s="23">
        <f t="shared" si="0"/>
        <v>0.68605392884015903</v>
      </c>
    </row>
    <row r="20" spans="1:6" x14ac:dyDescent="0.25">
      <c r="A20" s="39" t="s">
        <v>8</v>
      </c>
      <c r="B20" s="40"/>
      <c r="C20" s="40"/>
      <c r="D20" s="7">
        <v>250000</v>
      </c>
      <c r="E20" s="7">
        <v>181981.55</v>
      </c>
      <c r="F20" s="23">
        <f t="shared" si="0"/>
        <v>0.72792619999999997</v>
      </c>
    </row>
    <row r="21" spans="1:6" x14ac:dyDescent="0.25">
      <c r="A21" s="39" t="s">
        <v>9</v>
      </c>
      <c r="B21" s="40"/>
      <c r="C21" s="40"/>
      <c r="D21" s="7">
        <v>28422862.559999999</v>
      </c>
      <c r="E21" s="7">
        <v>13781796.76</v>
      </c>
      <c r="F21" s="23">
        <f t="shared" si="0"/>
        <v>0.48488419246678438</v>
      </c>
    </row>
    <row r="22" spans="1:6" x14ac:dyDescent="0.25">
      <c r="A22" s="39" t="s">
        <v>10</v>
      </c>
      <c r="B22" s="40"/>
      <c r="C22" s="40"/>
      <c r="D22" s="7">
        <v>10398037.380000001</v>
      </c>
      <c r="E22" s="7">
        <v>3101026</v>
      </c>
      <c r="F22" s="23">
        <f t="shared" si="0"/>
        <v>0.29823185728920698</v>
      </c>
    </row>
    <row r="23" spans="1:6" x14ac:dyDescent="0.25">
      <c r="A23" s="39" t="s">
        <v>11</v>
      </c>
      <c r="B23" s="40"/>
      <c r="C23" s="40"/>
      <c r="D23" s="7"/>
      <c r="E23" s="7"/>
      <c r="F23" s="23">
        <f t="shared" si="0"/>
        <v>0</v>
      </c>
    </row>
    <row r="24" spans="1:6" x14ac:dyDescent="0.25">
      <c r="A24" s="39" t="s">
        <v>12</v>
      </c>
      <c r="B24" s="40"/>
      <c r="C24" s="40"/>
      <c r="D24" s="7">
        <v>277600</v>
      </c>
      <c r="E24" s="7">
        <v>3436044.65</v>
      </c>
      <c r="F24" s="23">
        <f t="shared" si="0"/>
        <v>12.377682456772334</v>
      </c>
    </row>
    <row r="25" spans="1:6" x14ac:dyDescent="0.25">
      <c r="A25" s="39" t="s">
        <v>13</v>
      </c>
      <c r="B25" s="40"/>
      <c r="C25" s="40"/>
      <c r="D25" s="7">
        <v>1079000</v>
      </c>
      <c r="E25" s="7">
        <v>1073864.9099999999</v>
      </c>
      <c r="F25" s="23">
        <f t="shared" si="0"/>
        <v>0.99524088044485626</v>
      </c>
    </row>
    <row r="26" spans="1:6" x14ac:dyDescent="0.25">
      <c r="A26" s="42" t="s">
        <v>14</v>
      </c>
      <c r="B26" s="43"/>
      <c r="C26" s="43"/>
      <c r="D26" s="8">
        <f>D27+D32+D33</f>
        <v>510455664.13</v>
      </c>
      <c r="E26" s="8">
        <f>E27+E32+E33</f>
        <v>253734587.06999999</v>
      </c>
      <c r="F26" s="23">
        <f t="shared" si="0"/>
        <v>0.49707468228892115</v>
      </c>
    </row>
    <row r="27" spans="1:6" x14ac:dyDescent="0.25">
      <c r="A27" s="39" t="s">
        <v>15</v>
      </c>
      <c r="B27" s="40"/>
      <c r="C27" s="40"/>
      <c r="D27" s="7">
        <f>SUM(D28:D31)</f>
        <v>510955489.63</v>
      </c>
      <c r="E27" s="7">
        <f>SUM(E28:E31)</f>
        <v>254234412.56999999</v>
      </c>
      <c r="F27" s="23">
        <f t="shared" si="0"/>
        <v>0.49756665253582</v>
      </c>
    </row>
    <row r="28" spans="1:6" x14ac:dyDescent="0.25">
      <c r="A28" s="55" t="s">
        <v>50</v>
      </c>
      <c r="B28" s="56"/>
      <c r="C28" s="56"/>
      <c r="D28" s="7">
        <v>108217000</v>
      </c>
      <c r="E28" s="7">
        <v>54108600</v>
      </c>
      <c r="F28" s="23">
        <f t="shared" si="0"/>
        <v>0.50000092406923125</v>
      </c>
    </row>
    <row r="29" spans="1:6" x14ac:dyDescent="0.25">
      <c r="A29" s="55" t="s">
        <v>49</v>
      </c>
      <c r="B29" s="56"/>
      <c r="C29" s="56"/>
      <c r="D29" s="7">
        <v>54433034.43</v>
      </c>
      <c r="E29" s="7">
        <v>19600472.170000002</v>
      </c>
      <c r="F29" s="23">
        <f t="shared" si="0"/>
        <v>0.3600841359525141</v>
      </c>
    </row>
    <row r="30" spans="1:6" x14ac:dyDescent="0.25">
      <c r="A30" s="55" t="s">
        <v>31</v>
      </c>
      <c r="B30" s="56"/>
      <c r="C30" s="56"/>
      <c r="D30" s="7">
        <v>307413300</v>
      </c>
      <c r="E30" s="7">
        <v>151849108.75999999</v>
      </c>
      <c r="F30" s="23">
        <f t="shared" si="0"/>
        <v>0.49395751179275582</v>
      </c>
    </row>
    <row r="31" spans="1:6" ht="15" customHeight="1" x14ac:dyDescent="0.25">
      <c r="A31" s="55" t="s">
        <v>48</v>
      </c>
      <c r="B31" s="56"/>
      <c r="C31" s="56"/>
      <c r="D31" s="7">
        <v>40892155.200000003</v>
      </c>
      <c r="E31" s="7">
        <v>28676231.640000001</v>
      </c>
      <c r="F31" s="23">
        <f t="shared" si="0"/>
        <v>0.70126486363330631</v>
      </c>
    </row>
    <row r="32" spans="1:6" x14ac:dyDescent="0.25">
      <c r="A32" s="39" t="s">
        <v>16</v>
      </c>
      <c r="B32" s="40"/>
      <c r="C32" s="40"/>
      <c r="D32" s="7">
        <v>-499825.5</v>
      </c>
      <c r="E32" s="7">
        <v>-499825.5</v>
      </c>
      <c r="F32" s="23">
        <f t="shared" si="0"/>
        <v>1</v>
      </c>
    </row>
    <row r="33" spans="1:6" x14ac:dyDescent="0.25">
      <c r="A33" s="39" t="s">
        <v>17</v>
      </c>
      <c r="B33" s="40"/>
      <c r="C33" s="40"/>
      <c r="D33" s="7"/>
      <c r="E33" s="7"/>
      <c r="F33" s="23">
        <f t="shared" si="0"/>
        <v>0</v>
      </c>
    </row>
    <row r="34" spans="1:6" x14ac:dyDescent="0.25">
      <c r="A34" s="47" t="s">
        <v>104</v>
      </c>
      <c r="B34" s="48"/>
      <c r="C34" s="48"/>
      <c r="D34" s="9">
        <f>D13+D26</f>
        <v>652268032.06999993</v>
      </c>
      <c r="E34" s="9">
        <f>E13+E26</f>
        <v>320024694.38999999</v>
      </c>
      <c r="F34" s="32">
        <f t="shared" si="0"/>
        <v>0.49063372517949133</v>
      </c>
    </row>
    <row r="35" spans="1:6" ht="29.25" x14ac:dyDescent="0.25">
      <c r="A35" s="18" t="s">
        <v>38</v>
      </c>
      <c r="B35" s="14" t="s">
        <v>39</v>
      </c>
      <c r="C35" s="12" t="s">
        <v>18</v>
      </c>
      <c r="D35" s="13"/>
      <c r="E35" s="13"/>
      <c r="F35" s="22"/>
    </row>
    <row r="36" spans="1:6" x14ac:dyDescent="0.25">
      <c r="A36" s="25" t="s">
        <v>41</v>
      </c>
      <c r="B36" s="26" t="s">
        <v>40</v>
      </c>
      <c r="C36" s="27" t="s">
        <v>19</v>
      </c>
      <c r="D36" s="8">
        <f>SUM(D37:D43)</f>
        <v>81387387.180000007</v>
      </c>
      <c r="E36" s="8">
        <f>SUM(E37:E43)</f>
        <v>36110499.609999999</v>
      </c>
      <c r="F36" s="31">
        <f t="shared" ref="F36:F63" si="1">IFERROR(E36/D36,0)</f>
        <v>0.44368667997826733</v>
      </c>
    </row>
    <row r="37" spans="1:6" ht="30" x14ac:dyDescent="0.25">
      <c r="A37" s="28" t="s">
        <v>41</v>
      </c>
      <c r="B37" s="15" t="s">
        <v>42</v>
      </c>
      <c r="C37" s="10" t="s">
        <v>32</v>
      </c>
      <c r="D37" s="11">
        <v>4046874</v>
      </c>
      <c r="E37" s="34">
        <v>1651940.94</v>
      </c>
      <c r="F37" s="23">
        <f t="shared" si="1"/>
        <v>0.4082017231077617</v>
      </c>
    </row>
    <row r="38" spans="1:6" ht="45" x14ac:dyDescent="0.25">
      <c r="A38" s="28" t="s">
        <v>41</v>
      </c>
      <c r="B38" s="15" t="s">
        <v>43</v>
      </c>
      <c r="C38" s="10" t="s">
        <v>33</v>
      </c>
      <c r="D38" s="34">
        <v>31292902.18</v>
      </c>
      <c r="E38" s="34">
        <v>13507001.74</v>
      </c>
      <c r="F38" s="23">
        <f t="shared" si="1"/>
        <v>0.43163148187107525</v>
      </c>
    </row>
    <row r="39" spans="1:6" x14ac:dyDescent="0.25">
      <c r="A39" s="28" t="s">
        <v>41</v>
      </c>
      <c r="B39" s="15" t="s">
        <v>44</v>
      </c>
      <c r="C39" s="10" t="s">
        <v>34</v>
      </c>
      <c r="D39" s="34">
        <v>2900</v>
      </c>
      <c r="E39" s="11"/>
      <c r="F39" s="23">
        <f t="shared" si="1"/>
        <v>0</v>
      </c>
    </row>
    <row r="40" spans="1:6" ht="30" x14ac:dyDescent="0.25">
      <c r="A40" s="28" t="s">
        <v>41</v>
      </c>
      <c r="B40" s="15" t="s">
        <v>45</v>
      </c>
      <c r="C40" s="10" t="s">
        <v>35</v>
      </c>
      <c r="D40" s="34">
        <v>13311546</v>
      </c>
      <c r="E40" s="34">
        <v>6139881.5300000003</v>
      </c>
      <c r="F40" s="23">
        <f t="shared" si="1"/>
        <v>0.46124481183477861</v>
      </c>
    </row>
    <row r="41" spans="1:6" x14ac:dyDescent="0.25">
      <c r="A41" s="28" t="s">
        <v>41</v>
      </c>
      <c r="B41" s="15" t="s">
        <v>62</v>
      </c>
      <c r="C41" s="10" t="s">
        <v>101</v>
      </c>
      <c r="D41" s="11"/>
      <c r="E41" s="11"/>
      <c r="F41" s="23"/>
    </row>
    <row r="42" spans="1:6" x14ac:dyDescent="0.25">
      <c r="A42" s="28" t="s">
        <v>41</v>
      </c>
      <c r="B42" s="15" t="s">
        <v>46</v>
      </c>
      <c r="C42" s="10" t="s">
        <v>36</v>
      </c>
      <c r="D42" s="34">
        <v>587189</v>
      </c>
      <c r="E42" s="11"/>
      <c r="F42" s="23">
        <f t="shared" si="1"/>
        <v>0</v>
      </c>
    </row>
    <row r="43" spans="1:6" x14ac:dyDescent="0.25">
      <c r="A43" s="28" t="s">
        <v>41</v>
      </c>
      <c r="B43" s="15" t="s">
        <v>47</v>
      </c>
      <c r="C43" s="10" t="s">
        <v>37</v>
      </c>
      <c r="D43" s="34">
        <v>32145976</v>
      </c>
      <c r="E43" s="34">
        <v>14811675.4</v>
      </c>
      <c r="F43" s="23">
        <f t="shared" si="1"/>
        <v>0.46076297076809863</v>
      </c>
    </row>
    <row r="44" spans="1:6" x14ac:dyDescent="0.25">
      <c r="A44" s="25" t="s">
        <v>42</v>
      </c>
      <c r="B44" s="26" t="s">
        <v>40</v>
      </c>
      <c r="C44" s="27" t="s">
        <v>20</v>
      </c>
      <c r="D44" s="8"/>
      <c r="E44" s="8"/>
      <c r="F44" s="23">
        <f t="shared" si="1"/>
        <v>0</v>
      </c>
    </row>
    <row r="45" spans="1:6" x14ac:dyDescent="0.25">
      <c r="A45" s="25" t="s">
        <v>51</v>
      </c>
      <c r="B45" s="26" t="s">
        <v>40</v>
      </c>
      <c r="C45" s="27" t="s">
        <v>21</v>
      </c>
      <c r="D45" s="8">
        <f>D46+D47</f>
        <v>3914249</v>
      </c>
      <c r="E45" s="8">
        <f>E46+E47</f>
        <v>1506558.5</v>
      </c>
      <c r="F45" s="23">
        <f t="shared" si="1"/>
        <v>0.38489081813650589</v>
      </c>
    </row>
    <row r="46" spans="1:6" x14ac:dyDescent="0.25">
      <c r="A46" s="28" t="s">
        <v>51</v>
      </c>
      <c r="B46" s="15" t="s">
        <v>52</v>
      </c>
      <c r="C46" s="10" t="s">
        <v>108</v>
      </c>
      <c r="D46" s="34">
        <v>3914249</v>
      </c>
      <c r="E46" s="34">
        <v>1506558.5</v>
      </c>
      <c r="F46" s="23">
        <f t="shared" si="1"/>
        <v>0.38489081813650589</v>
      </c>
    </row>
    <row r="47" spans="1:6" ht="30" x14ac:dyDescent="0.25">
      <c r="A47" s="28" t="s">
        <v>51</v>
      </c>
      <c r="B47" s="15" t="s">
        <v>69</v>
      </c>
      <c r="C47" s="10" t="s">
        <v>107</v>
      </c>
      <c r="D47" s="34"/>
      <c r="E47" s="34"/>
      <c r="F47" s="23">
        <f t="shared" si="1"/>
        <v>0</v>
      </c>
    </row>
    <row r="48" spans="1:6" x14ac:dyDescent="0.25">
      <c r="A48" s="29" t="s">
        <v>43</v>
      </c>
      <c r="B48" s="26" t="s">
        <v>40</v>
      </c>
      <c r="C48" s="27" t="s">
        <v>53</v>
      </c>
      <c r="D48" s="8">
        <f>D49+D51+D52+D53+D50</f>
        <v>20885225.129999999</v>
      </c>
      <c r="E48" s="8">
        <f>E49+E51+E52+E53+E50</f>
        <v>5591672.5899999999</v>
      </c>
      <c r="F48" s="23">
        <f t="shared" si="1"/>
        <v>0.26773341226607117</v>
      </c>
    </row>
    <row r="49" spans="1:6" x14ac:dyDescent="0.25">
      <c r="A49" s="28" t="s">
        <v>43</v>
      </c>
      <c r="B49" s="15" t="s">
        <v>44</v>
      </c>
      <c r="C49" s="10" t="s">
        <v>54</v>
      </c>
      <c r="D49" s="11">
        <v>134300</v>
      </c>
      <c r="E49" s="11">
        <v>56895</v>
      </c>
      <c r="F49" s="23">
        <f t="shared" si="1"/>
        <v>0.42364110201042443</v>
      </c>
    </row>
    <row r="50" spans="1:6" x14ac:dyDescent="0.25">
      <c r="A50" s="28" t="s">
        <v>43</v>
      </c>
      <c r="B50" s="15" t="s">
        <v>45</v>
      </c>
      <c r="C50" s="10" t="s">
        <v>98</v>
      </c>
      <c r="D50" s="11"/>
      <c r="E50" s="11"/>
      <c r="F50" s="23">
        <f t="shared" si="1"/>
        <v>0</v>
      </c>
    </row>
    <row r="51" spans="1:6" x14ac:dyDescent="0.25">
      <c r="A51" s="28" t="s">
        <v>43</v>
      </c>
      <c r="B51" s="15" t="s">
        <v>55</v>
      </c>
      <c r="C51" s="10" t="s">
        <v>56</v>
      </c>
      <c r="D51" s="11">
        <v>617813.38</v>
      </c>
      <c r="E51" s="11">
        <v>149683</v>
      </c>
      <c r="F51" s="23">
        <f t="shared" si="1"/>
        <v>0.24227866350191379</v>
      </c>
    </row>
    <row r="52" spans="1:6" x14ac:dyDescent="0.25">
      <c r="A52" s="28" t="s">
        <v>43</v>
      </c>
      <c r="B52" s="15" t="s">
        <v>52</v>
      </c>
      <c r="C52" s="10" t="s">
        <v>57</v>
      </c>
      <c r="D52" s="11">
        <v>19896381.75</v>
      </c>
      <c r="E52" s="11">
        <v>5228073.8899999997</v>
      </c>
      <c r="F52" s="23">
        <f t="shared" si="1"/>
        <v>0.26276505726977217</v>
      </c>
    </row>
    <row r="53" spans="1:6" x14ac:dyDescent="0.25">
      <c r="A53" s="28" t="s">
        <v>43</v>
      </c>
      <c r="B53" s="15" t="s">
        <v>58</v>
      </c>
      <c r="C53" s="10" t="s">
        <v>59</v>
      </c>
      <c r="D53" s="11">
        <v>236730</v>
      </c>
      <c r="E53" s="11">
        <v>157020.70000000001</v>
      </c>
      <c r="F53" s="23">
        <f t="shared" si="1"/>
        <v>0.66329024627212441</v>
      </c>
    </row>
    <row r="54" spans="1:6" x14ac:dyDescent="0.25">
      <c r="A54" s="25" t="s">
        <v>44</v>
      </c>
      <c r="B54" s="26" t="s">
        <v>40</v>
      </c>
      <c r="C54" s="27" t="s">
        <v>22</v>
      </c>
      <c r="D54" s="8">
        <f>SUM(D55:D57)</f>
        <v>29551963.93</v>
      </c>
      <c r="E54" s="8">
        <f>SUM(E55:E57)</f>
        <v>16465523.5</v>
      </c>
      <c r="F54" s="23">
        <f t="shared" si="1"/>
        <v>0.55717188674844187</v>
      </c>
    </row>
    <row r="55" spans="1:6" x14ac:dyDescent="0.25">
      <c r="A55" s="28" t="s">
        <v>44</v>
      </c>
      <c r="B55" s="15" t="s">
        <v>41</v>
      </c>
      <c r="C55" s="10" t="s">
        <v>60</v>
      </c>
      <c r="D55" s="11">
        <v>605112.47</v>
      </c>
      <c r="E55" s="11">
        <v>101285.74</v>
      </c>
      <c r="F55" s="23">
        <f t="shared" si="1"/>
        <v>0.16738332958168919</v>
      </c>
    </row>
    <row r="56" spans="1:6" x14ac:dyDescent="0.25">
      <c r="A56" s="28" t="s">
        <v>44</v>
      </c>
      <c r="B56" s="15" t="s">
        <v>42</v>
      </c>
      <c r="C56" s="10" t="s">
        <v>61</v>
      </c>
      <c r="D56" s="11">
        <v>28696851.460000001</v>
      </c>
      <c r="E56" s="11">
        <v>16364237.76</v>
      </c>
      <c r="F56" s="23">
        <f t="shared" si="1"/>
        <v>0.57024505921180246</v>
      </c>
    </row>
    <row r="57" spans="1:6" x14ac:dyDescent="0.25">
      <c r="A57" s="28" t="s">
        <v>44</v>
      </c>
      <c r="B57" s="15" t="s">
        <v>51</v>
      </c>
      <c r="C57" s="10" t="s">
        <v>97</v>
      </c>
      <c r="D57" s="11">
        <v>250000</v>
      </c>
      <c r="E57" s="11"/>
      <c r="F57" s="23">
        <f t="shared" si="1"/>
        <v>0</v>
      </c>
    </row>
    <row r="58" spans="1:6" x14ac:dyDescent="0.25">
      <c r="A58" s="25" t="s">
        <v>62</v>
      </c>
      <c r="B58" s="26" t="s">
        <v>40</v>
      </c>
      <c r="C58" s="27" t="s">
        <v>23</v>
      </c>
      <c r="D58" s="8">
        <f>D59+D60+D61+D64+D63+D62</f>
        <v>437327218.43000001</v>
      </c>
      <c r="E58" s="8">
        <f>E59+E60+E61+E64+E63+E62</f>
        <v>210648683.00999999</v>
      </c>
      <c r="F58" s="23">
        <f t="shared" si="1"/>
        <v>0.48167293077761425</v>
      </c>
    </row>
    <row r="59" spans="1:6" x14ac:dyDescent="0.25">
      <c r="A59" s="28" t="s">
        <v>62</v>
      </c>
      <c r="B59" s="15" t="s">
        <v>41</v>
      </c>
      <c r="C59" s="10" t="s">
        <v>63</v>
      </c>
      <c r="D59" s="11">
        <v>63453373</v>
      </c>
      <c r="E59" s="11">
        <v>22336994.84</v>
      </c>
      <c r="F59" s="23">
        <f t="shared" si="1"/>
        <v>0.35202218233536614</v>
      </c>
    </row>
    <row r="60" spans="1:6" x14ac:dyDescent="0.25">
      <c r="A60" s="28" t="s">
        <v>62</v>
      </c>
      <c r="B60" s="15" t="s">
        <v>42</v>
      </c>
      <c r="C60" s="10" t="s">
        <v>64</v>
      </c>
      <c r="D60" s="11">
        <v>341245791.11000001</v>
      </c>
      <c r="E60" s="11">
        <v>173687008.41</v>
      </c>
      <c r="F60" s="23">
        <f t="shared" si="1"/>
        <v>0.50897919603647879</v>
      </c>
    </row>
    <row r="61" spans="1:6" x14ac:dyDescent="0.25">
      <c r="A61" s="28" t="s">
        <v>62</v>
      </c>
      <c r="B61" s="15" t="s">
        <v>51</v>
      </c>
      <c r="C61" s="10" t="s">
        <v>65</v>
      </c>
      <c r="D61" s="11">
        <v>10332973.560000001</v>
      </c>
      <c r="E61" s="11">
        <v>5114158.0599999996</v>
      </c>
      <c r="F61" s="23">
        <f t="shared" si="1"/>
        <v>0.49493575400187118</v>
      </c>
    </row>
    <row r="62" spans="1:6" x14ac:dyDescent="0.25">
      <c r="A62" s="28" t="s">
        <v>62</v>
      </c>
      <c r="B62" s="15" t="s">
        <v>44</v>
      </c>
      <c r="C62" s="10" t="s">
        <v>100</v>
      </c>
      <c r="D62" s="11"/>
      <c r="E62" s="11"/>
      <c r="F62" s="23">
        <f t="shared" si="1"/>
        <v>0</v>
      </c>
    </row>
    <row r="63" spans="1:6" x14ac:dyDescent="0.25">
      <c r="A63" s="28" t="s">
        <v>62</v>
      </c>
      <c r="B63" s="15" t="s">
        <v>62</v>
      </c>
      <c r="C63" s="10" t="s">
        <v>95</v>
      </c>
      <c r="D63" s="11">
        <v>2947313.57</v>
      </c>
      <c r="E63" s="11">
        <v>389456.54</v>
      </c>
      <c r="F63" s="23">
        <f t="shared" si="1"/>
        <v>0.13213949949682482</v>
      </c>
    </row>
    <row r="64" spans="1:6" x14ac:dyDescent="0.25">
      <c r="A64" s="28" t="s">
        <v>62</v>
      </c>
      <c r="B64" s="15" t="s">
        <v>52</v>
      </c>
      <c r="C64" s="10" t="s">
        <v>66</v>
      </c>
      <c r="D64" s="11">
        <v>19347767.190000001</v>
      </c>
      <c r="E64" s="11">
        <v>9121065.1600000001</v>
      </c>
      <c r="F64" s="23">
        <f t="shared" ref="F64:F84" si="2">IFERROR(E64/D64,0)</f>
        <v>0.47142727480793095</v>
      </c>
    </row>
    <row r="65" spans="1:6" x14ac:dyDescent="0.25">
      <c r="A65" s="25" t="s">
        <v>55</v>
      </c>
      <c r="B65" s="26" t="s">
        <v>40</v>
      </c>
      <c r="C65" s="27" t="s">
        <v>67</v>
      </c>
      <c r="D65" s="8">
        <f>D66+D67</f>
        <v>69636090.239999995</v>
      </c>
      <c r="E65" s="8">
        <f>E66+E67</f>
        <v>42174247</v>
      </c>
      <c r="F65" s="23">
        <f t="shared" si="2"/>
        <v>0.60563777855199707</v>
      </c>
    </row>
    <row r="66" spans="1:6" x14ac:dyDescent="0.25">
      <c r="A66" s="28" t="s">
        <v>55</v>
      </c>
      <c r="B66" s="15" t="s">
        <v>41</v>
      </c>
      <c r="C66" s="10" t="s">
        <v>24</v>
      </c>
      <c r="D66" s="11">
        <v>69636090.239999995</v>
      </c>
      <c r="E66" s="11">
        <v>42174247</v>
      </c>
      <c r="F66" s="23">
        <f t="shared" si="2"/>
        <v>0.60563777855199707</v>
      </c>
    </row>
    <row r="67" spans="1:6" x14ac:dyDescent="0.25">
      <c r="A67" s="28" t="s">
        <v>55</v>
      </c>
      <c r="B67" s="15" t="s">
        <v>43</v>
      </c>
      <c r="C67" s="10" t="s">
        <v>68</v>
      </c>
      <c r="D67" s="11"/>
      <c r="E67" s="11"/>
      <c r="F67" s="23">
        <f t="shared" si="2"/>
        <v>0</v>
      </c>
    </row>
    <row r="68" spans="1:6" x14ac:dyDescent="0.25">
      <c r="A68" s="25" t="s">
        <v>69</v>
      </c>
      <c r="B68" s="26" t="s">
        <v>40</v>
      </c>
      <c r="C68" s="27" t="s">
        <v>25</v>
      </c>
      <c r="D68" s="8">
        <f>D69+D70+D71</f>
        <v>5097921.0999999996</v>
      </c>
      <c r="E68" s="8">
        <f>E69+E70+E71</f>
        <v>4240547.46</v>
      </c>
      <c r="F68" s="23">
        <f t="shared" si="2"/>
        <v>0.83181896636258268</v>
      </c>
    </row>
    <row r="69" spans="1:6" x14ac:dyDescent="0.25">
      <c r="A69" s="28" t="s">
        <v>69</v>
      </c>
      <c r="B69" s="15" t="s">
        <v>41</v>
      </c>
      <c r="C69" s="10" t="s">
        <v>70</v>
      </c>
      <c r="D69" s="11">
        <v>953871</v>
      </c>
      <c r="E69" s="11">
        <v>468112.38</v>
      </c>
      <c r="F69" s="23">
        <f t="shared" si="2"/>
        <v>0.49075019578119056</v>
      </c>
    </row>
    <row r="70" spans="1:6" x14ac:dyDescent="0.25">
      <c r="A70" s="28" t="s">
        <v>69</v>
      </c>
      <c r="B70" s="15" t="s">
        <v>51</v>
      </c>
      <c r="C70" s="10" t="s">
        <v>71</v>
      </c>
      <c r="D70" s="11">
        <v>2994011</v>
      </c>
      <c r="E70" s="11">
        <v>2987133.58</v>
      </c>
      <c r="F70" s="23">
        <f t="shared" si="2"/>
        <v>0.99770294097115875</v>
      </c>
    </row>
    <row r="71" spans="1:6" x14ac:dyDescent="0.25">
      <c r="A71" s="28" t="s">
        <v>69</v>
      </c>
      <c r="B71" s="15" t="s">
        <v>43</v>
      </c>
      <c r="C71" s="10" t="s">
        <v>72</v>
      </c>
      <c r="D71" s="11">
        <v>1150039.1000000001</v>
      </c>
      <c r="E71" s="11">
        <v>785301.5</v>
      </c>
      <c r="F71" s="23">
        <f t="shared" si="2"/>
        <v>0.68284765274502401</v>
      </c>
    </row>
    <row r="72" spans="1:6" x14ac:dyDescent="0.25">
      <c r="A72" s="25" t="s">
        <v>46</v>
      </c>
      <c r="B72" s="26" t="s">
        <v>40</v>
      </c>
      <c r="C72" s="27" t="s">
        <v>26</v>
      </c>
      <c r="D72" s="8">
        <f>D73+D74</f>
        <v>9368131.6399999987</v>
      </c>
      <c r="E72" s="8">
        <f>E73+E74</f>
        <v>4469217.6900000004</v>
      </c>
      <c r="F72" s="23">
        <f t="shared" si="2"/>
        <v>0.4770660641570576</v>
      </c>
    </row>
    <row r="73" spans="1:6" x14ac:dyDescent="0.25">
      <c r="A73" s="28" t="s">
        <v>46</v>
      </c>
      <c r="B73" s="15" t="s">
        <v>41</v>
      </c>
      <c r="C73" s="10" t="s">
        <v>73</v>
      </c>
      <c r="D73" s="11">
        <v>9000547.4399999995</v>
      </c>
      <c r="E73" s="11">
        <v>4216061.49</v>
      </c>
      <c r="F73" s="23">
        <f t="shared" si="2"/>
        <v>0.468422784070121</v>
      </c>
    </row>
    <row r="74" spans="1:6" x14ac:dyDescent="0.25">
      <c r="A74" s="28" t="s">
        <v>46</v>
      </c>
      <c r="B74" s="15" t="s">
        <v>42</v>
      </c>
      <c r="C74" s="10" t="s">
        <v>103</v>
      </c>
      <c r="D74" s="11">
        <v>367584.2</v>
      </c>
      <c r="E74" s="11">
        <v>253156.2</v>
      </c>
      <c r="F74" s="23"/>
    </row>
    <row r="75" spans="1:6" x14ac:dyDescent="0.25">
      <c r="A75" s="25" t="s">
        <v>58</v>
      </c>
      <c r="B75" s="26" t="s">
        <v>40</v>
      </c>
      <c r="C75" s="27" t="s">
        <v>74</v>
      </c>
      <c r="D75" s="8">
        <f>D76+D77</f>
        <v>2255580</v>
      </c>
      <c r="E75" s="8">
        <f>E76+E77</f>
        <v>1415979.63</v>
      </c>
      <c r="F75" s="23">
        <f t="shared" si="2"/>
        <v>0.62776741680632031</v>
      </c>
    </row>
    <row r="76" spans="1:6" x14ac:dyDescent="0.25">
      <c r="A76" s="28" t="s">
        <v>58</v>
      </c>
      <c r="B76" s="15" t="s">
        <v>42</v>
      </c>
      <c r="C76" s="10" t="s">
        <v>75</v>
      </c>
      <c r="D76" s="11">
        <v>1438480</v>
      </c>
      <c r="E76" s="11">
        <v>1198373.01</v>
      </c>
      <c r="F76" s="23">
        <f t="shared" si="2"/>
        <v>0.83308284439130198</v>
      </c>
    </row>
    <row r="77" spans="1:6" x14ac:dyDescent="0.25">
      <c r="A77" s="28" t="s">
        <v>58</v>
      </c>
      <c r="B77" s="15" t="s">
        <v>43</v>
      </c>
      <c r="C77" s="10" t="s">
        <v>76</v>
      </c>
      <c r="D77" s="11">
        <v>817100</v>
      </c>
      <c r="E77" s="11">
        <v>217606.62</v>
      </c>
      <c r="F77" s="23">
        <f t="shared" si="2"/>
        <v>0.26631577530290051</v>
      </c>
    </row>
    <row r="78" spans="1:6" x14ac:dyDescent="0.25">
      <c r="A78" s="25" t="s">
        <v>47</v>
      </c>
      <c r="B78" s="26" t="s">
        <v>40</v>
      </c>
      <c r="C78" s="27" t="s">
        <v>77</v>
      </c>
      <c r="D78" s="8">
        <f>D79</f>
        <v>0</v>
      </c>
      <c r="E78" s="8">
        <f>E79</f>
        <v>0</v>
      </c>
      <c r="F78" s="23">
        <f t="shared" si="2"/>
        <v>0</v>
      </c>
    </row>
    <row r="79" spans="1:6" x14ac:dyDescent="0.25">
      <c r="A79" s="28" t="s">
        <v>47</v>
      </c>
      <c r="B79" s="15" t="s">
        <v>41</v>
      </c>
      <c r="C79" s="10" t="s">
        <v>78</v>
      </c>
      <c r="D79" s="11"/>
      <c r="E79" s="11"/>
      <c r="F79" s="23">
        <f t="shared" si="2"/>
        <v>0</v>
      </c>
    </row>
    <row r="80" spans="1:6" ht="30" x14ac:dyDescent="0.25">
      <c r="A80" s="25" t="s">
        <v>79</v>
      </c>
      <c r="B80" s="26" t="s">
        <v>40</v>
      </c>
      <c r="C80" s="27" t="s">
        <v>80</v>
      </c>
      <c r="D80" s="8">
        <f>D81+D82</f>
        <v>8974988</v>
      </c>
      <c r="E80" s="8">
        <f>E81+E82</f>
        <v>2849400</v>
      </c>
      <c r="F80" s="23">
        <f t="shared" si="2"/>
        <v>0.31748231863931181</v>
      </c>
    </row>
    <row r="81" spans="1:6" ht="30" x14ac:dyDescent="0.25">
      <c r="A81" s="28" t="s">
        <v>79</v>
      </c>
      <c r="B81" s="15" t="s">
        <v>41</v>
      </c>
      <c r="C81" s="10" t="s">
        <v>81</v>
      </c>
      <c r="D81" s="11">
        <v>8974988</v>
      </c>
      <c r="E81" s="11">
        <v>2849400</v>
      </c>
      <c r="F81" s="23">
        <f t="shared" si="2"/>
        <v>0.31748231863931181</v>
      </c>
    </row>
    <row r="82" spans="1:6" ht="30" x14ac:dyDescent="0.25">
      <c r="A82" s="28" t="s">
        <v>79</v>
      </c>
      <c r="B82" s="15" t="s">
        <v>51</v>
      </c>
      <c r="C82" s="10" t="s">
        <v>82</v>
      </c>
      <c r="D82" s="11"/>
      <c r="E82" s="11"/>
      <c r="F82" s="23">
        <f t="shared" si="2"/>
        <v>0</v>
      </c>
    </row>
    <row r="83" spans="1:6" x14ac:dyDescent="0.25">
      <c r="A83" s="28"/>
      <c r="B83" s="15"/>
      <c r="C83" s="10"/>
      <c r="D83" s="11"/>
      <c r="E83" s="11"/>
      <c r="F83" s="23">
        <f t="shared" si="2"/>
        <v>0</v>
      </c>
    </row>
    <row r="84" spans="1:6" x14ac:dyDescent="0.25">
      <c r="A84" s="36" t="s">
        <v>105</v>
      </c>
      <c r="B84" s="37"/>
      <c r="C84" s="38"/>
      <c r="D84" s="30">
        <f>D36+D44+D45+D48+D54+D58+D65+D68+D72+D75+D78+D80</f>
        <v>668398754.6500001</v>
      </c>
      <c r="E84" s="30">
        <f>E36+E44+E45+E48+E54+E58+E65+E68+E72+E75+E78+E80</f>
        <v>325472328.98999995</v>
      </c>
      <c r="F84" s="32">
        <f t="shared" si="2"/>
        <v>0.48694335039632153</v>
      </c>
    </row>
    <row r="85" spans="1:6" x14ac:dyDescent="0.25">
      <c r="A85" s="44" t="s">
        <v>27</v>
      </c>
      <c r="B85" s="45"/>
      <c r="C85" s="46"/>
      <c r="D85" s="13">
        <f>D34-D84</f>
        <v>-16130722.580000162</v>
      </c>
      <c r="E85" s="13">
        <f>E34-E84</f>
        <v>-5447634.5999999642</v>
      </c>
      <c r="F85" s="22"/>
    </row>
    <row r="86" spans="1:6" x14ac:dyDescent="0.25">
      <c r="A86" s="59" t="s">
        <v>83</v>
      </c>
      <c r="B86" s="60"/>
      <c r="C86" s="60"/>
      <c r="D86" s="9">
        <f>D87+D88</f>
        <v>11902500</v>
      </c>
      <c r="E86" s="9">
        <f>E87+E88</f>
        <v>0</v>
      </c>
      <c r="F86" s="23"/>
    </row>
    <row r="87" spans="1:6" x14ac:dyDescent="0.25">
      <c r="A87" s="57" t="s">
        <v>84</v>
      </c>
      <c r="B87" s="58"/>
      <c r="C87" s="58"/>
      <c r="D87" s="7">
        <v>11902500</v>
      </c>
      <c r="E87" s="16"/>
      <c r="F87" s="21"/>
    </row>
    <row r="88" spans="1:6" x14ac:dyDescent="0.25">
      <c r="A88" s="57" t="s">
        <v>85</v>
      </c>
      <c r="B88" s="58"/>
      <c r="C88" s="58"/>
      <c r="D88" s="7"/>
      <c r="E88" s="16"/>
      <c r="F88" s="21"/>
    </row>
    <row r="89" spans="1:6" x14ac:dyDescent="0.25">
      <c r="A89" s="59" t="s">
        <v>86</v>
      </c>
      <c r="B89" s="60"/>
      <c r="C89" s="60"/>
      <c r="D89" s="9">
        <f>D90+D91</f>
        <v>0</v>
      </c>
      <c r="E89" s="17">
        <f>E90+E91</f>
        <v>0</v>
      </c>
      <c r="F89" s="21"/>
    </row>
    <row r="90" spans="1:6" x14ac:dyDescent="0.25">
      <c r="A90" s="57" t="s">
        <v>84</v>
      </c>
      <c r="B90" s="58"/>
      <c r="C90" s="58"/>
      <c r="D90" s="7"/>
      <c r="E90" s="16"/>
      <c r="F90" s="21"/>
    </row>
    <row r="91" spans="1:6" x14ac:dyDescent="0.25">
      <c r="A91" s="57" t="s">
        <v>85</v>
      </c>
      <c r="B91" s="58"/>
      <c r="C91" s="58"/>
      <c r="D91" s="7"/>
      <c r="E91" s="16"/>
      <c r="F91" s="21"/>
    </row>
    <row r="92" spans="1:6" x14ac:dyDescent="0.25">
      <c r="A92" s="61" t="s">
        <v>87</v>
      </c>
      <c r="B92" s="62"/>
      <c r="C92" s="62"/>
      <c r="D92" s="17"/>
      <c r="E92" s="17"/>
      <c r="F92" s="21"/>
    </row>
    <row r="93" spans="1:6" x14ac:dyDescent="0.25">
      <c r="A93" s="61" t="s">
        <v>88</v>
      </c>
      <c r="B93" s="62"/>
      <c r="C93" s="62"/>
      <c r="D93" s="17"/>
      <c r="E93" s="17"/>
      <c r="F93" s="21"/>
    </row>
    <row r="94" spans="1:6" x14ac:dyDescent="0.25">
      <c r="A94" s="61" t="s">
        <v>89</v>
      </c>
      <c r="B94" s="62"/>
      <c r="C94" s="62"/>
      <c r="D94" s="17">
        <f>D95+D96</f>
        <v>0</v>
      </c>
      <c r="E94" s="17">
        <f>E95+E96</f>
        <v>0</v>
      </c>
      <c r="F94" s="21"/>
    </row>
    <row r="95" spans="1:6" x14ac:dyDescent="0.25">
      <c r="A95" s="57" t="s">
        <v>90</v>
      </c>
      <c r="B95" s="58"/>
      <c r="C95" s="58"/>
      <c r="D95" s="16"/>
      <c r="E95" s="16"/>
      <c r="F95" s="21"/>
    </row>
    <row r="96" spans="1:6" x14ac:dyDescent="0.25">
      <c r="A96" s="57" t="s">
        <v>91</v>
      </c>
      <c r="B96" s="58"/>
      <c r="C96" s="58"/>
      <c r="D96" s="16"/>
      <c r="E96" s="16"/>
      <c r="F96" s="21"/>
    </row>
    <row r="97" spans="1:6" x14ac:dyDescent="0.25">
      <c r="A97" s="61" t="s">
        <v>92</v>
      </c>
      <c r="B97" s="62"/>
      <c r="C97" s="62"/>
      <c r="D97" s="17">
        <f>D98+D99</f>
        <v>0</v>
      </c>
      <c r="E97" s="17">
        <f>E98+E99</f>
        <v>0</v>
      </c>
      <c r="F97" s="21"/>
    </row>
    <row r="98" spans="1:6" x14ac:dyDescent="0.25">
      <c r="A98" s="57" t="s">
        <v>90</v>
      </c>
      <c r="B98" s="58"/>
      <c r="C98" s="58"/>
      <c r="D98" s="16"/>
      <c r="E98" s="16"/>
      <c r="F98" s="21"/>
    </row>
    <row r="99" spans="1:6" x14ac:dyDescent="0.25">
      <c r="A99" s="57" t="s">
        <v>91</v>
      </c>
      <c r="B99" s="58"/>
      <c r="C99" s="58"/>
      <c r="D99" s="16"/>
      <c r="E99" s="16"/>
      <c r="F99" s="21"/>
    </row>
    <row r="100" spans="1:6" x14ac:dyDescent="0.25">
      <c r="A100" s="59" t="s">
        <v>93</v>
      </c>
      <c r="B100" s="60"/>
      <c r="C100" s="60"/>
      <c r="D100" s="9">
        <v>4228222.58</v>
      </c>
      <c r="E100" s="9">
        <v>5447634.5999999996</v>
      </c>
      <c r="F100" s="21"/>
    </row>
    <row r="101" spans="1:6" ht="15.75" thickBot="1" x14ac:dyDescent="0.3">
      <c r="A101" s="63" t="s">
        <v>94</v>
      </c>
      <c r="B101" s="64"/>
      <c r="C101" s="64"/>
      <c r="D101" s="33">
        <f>D86+D89+D92+D93+D94+D97+D100</f>
        <v>16130722.58</v>
      </c>
      <c r="E101" s="33">
        <f>E86+E89+E92+E93+E94+E97+E100</f>
        <v>5447634.5999999996</v>
      </c>
      <c r="F101" s="24"/>
    </row>
  </sheetData>
  <mergeCells count="44">
    <mergeCell ref="A101:C101"/>
    <mergeCell ref="A96:C96"/>
    <mergeCell ref="A97:C97"/>
    <mergeCell ref="A98:C98"/>
    <mergeCell ref="A99:C99"/>
    <mergeCell ref="A100:C100"/>
    <mergeCell ref="A91:C91"/>
    <mergeCell ref="A92:C92"/>
    <mergeCell ref="A93:C93"/>
    <mergeCell ref="A94:C94"/>
    <mergeCell ref="A95:C95"/>
    <mergeCell ref="A90:C90"/>
    <mergeCell ref="A86:C86"/>
    <mergeCell ref="A87:C87"/>
    <mergeCell ref="A88:C88"/>
    <mergeCell ref="A89:C89"/>
    <mergeCell ref="A85:C85"/>
    <mergeCell ref="A33:C33"/>
    <mergeCell ref="A34:C34"/>
    <mergeCell ref="A10:C10"/>
    <mergeCell ref="A11:C11"/>
    <mergeCell ref="A12:C12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84:C84"/>
    <mergeCell ref="A17:C17"/>
    <mergeCell ref="C8:F8"/>
    <mergeCell ref="A13:C13"/>
    <mergeCell ref="A14:C14"/>
    <mergeCell ref="A15:C15"/>
    <mergeCell ref="A16:C16"/>
    <mergeCell ref="A18:C18"/>
    <mergeCell ref="A19:C19"/>
    <mergeCell ref="A20:C20"/>
    <mergeCell ref="A21:C21"/>
    <mergeCell ref="A22:C22"/>
  </mergeCells>
  <conditionalFormatting sqref="F13">
    <cfRule type="cellIs" dxfId="63" priority="128" operator="equal">
      <formula>0</formula>
    </cfRule>
  </conditionalFormatting>
  <conditionalFormatting sqref="F14">
    <cfRule type="cellIs" dxfId="62" priority="123" operator="equal">
      <formula>0</formula>
    </cfRule>
  </conditionalFormatting>
  <conditionalFormatting sqref="F34">
    <cfRule type="cellIs" dxfId="61" priority="104" operator="equal">
      <formula>0</formula>
    </cfRule>
  </conditionalFormatting>
  <conditionalFormatting sqref="F36">
    <cfRule type="cellIs" dxfId="60" priority="103" operator="equal">
      <formula>0</formula>
    </cfRule>
  </conditionalFormatting>
  <conditionalFormatting sqref="F37">
    <cfRule type="cellIs" dxfId="59" priority="102" operator="equal">
      <formula>0</formula>
    </cfRule>
  </conditionalFormatting>
  <conditionalFormatting sqref="D34:E34 D65:E65 D68:E68 D75:E75 D78:E78 D80:E80 D84:E86 D89:E89 D94:E94 D97:E97 D101:E101 D58:E58 D48:E48 D13:E13 D26:E27 D54:E54 D36:E36 D72:E72 D45:E45">
    <cfRule type="cellIs" dxfId="58" priority="60" operator="equal">
      <formula>0</formula>
    </cfRule>
  </conditionalFormatting>
  <conditionalFormatting sqref="F38">
    <cfRule type="cellIs" dxfId="57" priority="59" operator="equal">
      <formula>0</formula>
    </cfRule>
  </conditionalFormatting>
  <conditionalFormatting sqref="F39">
    <cfRule type="cellIs" dxfId="56" priority="58" operator="equal">
      <formula>0</formula>
    </cfRule>
  </conditionalFormatting>
  <conditionalFormatting sqref="F40:F41">
    <cfRule type="cellIs" dxfId="55" priority="57" operator="equal">
      <formula>0</formula>
    </cfRule>
  </conditionalFormatting>
  <conditionalFormatting sqref="F42">
    <cfRule type="cellIs" dxfId="54" priority="56" operator="equal">
      <formula>0</formula>
    </cfRule>
  </conditionalFormatting>
  <conditionalFormatting sqref="F43">
    <cfRule type="cellIs" dxfId="53" priority="55" operator="equal">
      <formula>0</formula>
    </cfRule>
  </conditionalFormatting>
  <conditionalFormatting sqref="F44">
    <cfRule type="cellIs" dxfId="52" priority="54" operator="equal">
      <formula>0</formula>
    </cfRule>
  </conditionalFormatting>
  <conditionalFormatting sqref="F45">
    <cfRule type="cellIs" dxfId="51" priority="53" operator="equal">
      <formula>0</formula>
    </cfRule>
  </conditionalFormatting>
  <conditionalFormatting sqref="F46:F47">
    <cfRule type="cellIs" dxfId="50" priority="52" operator="equal">
      <formula>0</formula>
    </cfRule>
  </conditionalFormatting>
  <conditionalFormatting sqref="F48">
    <cfRule type="cellIs" dxfId="49" priority="51" operator="equal">
      <formula>0</formula>
    </cfRule>
  </conditionalFormatting>
  <conditionalFormatting sqref="F49:F50">
    <cfRule type="cellIs" dxfId="48" priority="50" operator="equal">
      <formula>0</formula>
    </cfRule>
  </conditionalFormatting>
  <conditionalFormatting sqref="F51">
    <cfRule type="cellIs" dxfId="47" priority="49" operator="equal">
      <formula>0</formula>
    </cfRule>
  </conditionalFormatting>
  <conditionalFormatting sqref="F52">
    <cfRule type="cellIs" dxfId="46" priority="48" operator="equal">
      <formula>0</formula>
    </cfRule>
  </conditionalFormatting>
  <conditionalFormatting sqref="F53">
    <cfRule type="cellIs" dxfId="45" priority="47" operator="equal">
      <formula>0</formula>
    </cfRule>
  </conditionalFormatting>
  <conditionalFormatting sqref="F54">
    <cfRule type="cellIs" dxfId="44" priority="46" operator="equal">
      <formula>0</formula>
    </cfRule>
  </conditionalFormatting>
  <conditionalFormatting sqref="F55">
    <cfRule type="cellIs" dxfId="43" priority="45" operator="equal">
      <formula>0</formula>
    </cfRule>
  </conditionalFormatting>
  <conditionalFormatting sqref="F56:F57">
    <cfRule type="cellIs" dxfId="42" priority="44" operator="equal">
      <formula>0</formula>
    </cfRule>
  </conditionalFormatting>
  <conditionalFormatting sqref="F58">
    <cfRule type="cellIs" dxfId="41" priority="43" operator="equal">
      <formula>0</formula>
    </cfRule>
  </conditionalFormatting>
  <conditionalFormatting sqref="F59">
    <cfRule type="cellIs" dxfId="40" priority="42" operator="equal">
      <formula>0</formula>
    </cfRule>
  </conditionalFormatting>
  <conditionalFormatting sqref="F60">
    <cfRule type="cellIs" dxfId="39" priority="41" operator="equal">
      <formula>0</formula>
    </cfRule>
  </conditionalFormatting>
  <conditionalFormatting sqref="F61:F63">
    <cfRule type="cellIs" dxfId="38" priority="40" operator="equal">
      <formula>0</formula>
    </cfRule>
  </conditionalFormatting>
  <conditionalFormatting sqref="F64">
    <cfRule type="cellIs" dxfId="37" priority="39" operator="equal">
      <formula>0</formula>
    </cfRule>
  </conditionalFormatting>
  <conditionalFormatting sqref="F65">
    <cfRule type="cellIs" dxfId="36" priority="38" operator="equal">
      <formula>0</formula>
    </cfRule>
  </conditionalFormatting>
  <conditionalFormatting sqref="F66">
    <cfRule type="cellIs" dxfId="35" priority="37" operator="equal">
      <formula>0</formula>
    </cfRule>
  </conditionalFormatting>
  <conditionalFormatting sqref="F67">
    <cfRule type="cellIs" dxfId="34" priority="36" operator="equal">
      <formula>0</formula>
    </cfRule>
  </conditionalFormatting>
  <conditionalFormatting sqref="F68">
    <cfRule type="cellIs" dxfId="33" priority="35" operator="equal">
      <formula>0</formula>
    </cfRule>
  </conditionalFormatting>
  <conditionalFormatting sqref="F69">
    <cfRule type="cellIs" dxfId="32" priority="34" operator="equal">
      <formula>0</formula>
    </cfRule>
  </conditionalFormatting>
  <conditionalFormatting sqref="F70">
    <cfRule type="cellIs" dxfId="31" priority="33" operator="equal">
      <formula>0</formula>
    </cfRule>
  </conditionalFormatting>
  <conditionalFormatting sqref="F71">
    <cfRule type="cellIs" dxfId="30" priority="32" operator="equal">
      <formula>0</formula>
    </cfRule>
  </conditionalFormatting>
  <conditionalFormatting sqref="F72">
    <cfRule type="cellIs" dxfId="29" priority="31" operator="equal">
      <formula>0</formula>
    </cfRule>
  </conditionalFormatting>
  <conditionalFormatting sqref="F73:F74">
    <cfRule type="cellIs" dxfId="28" priority="30" operator="equal">
      <formula>0</formula>
    </cfRule>
  </conditionalFormatting>
  <conditionalFormatting sqref="F75">
    <cfRule type="cellIs" dxfId="27" priority="29" operator="equal">
      <formula>0</formula>
    </cfRule>
  </conditionalFormatting>
  <conditionalFormatting sqref="F76">
    <cfRule type="cellIs" dxfId="26" priority="28" operator="equal">
      <formula>0</formula>
    </cfRule>
  </conditionalFormatting>
  <conditionalFormatting sqref="F77">
    <cfRule type="cellIs" dxfId="25" priority="27" operator="equal">
      <formula>0</formula>
    </cfRule>
  </conditionalFormatting>
  <conditionalFormatting sqref="F78">
    <cfRule type="cellIs" dxfId="24" priority="26" operator="equal">
      <formula>0</formula>
    </cfRule>
  </conditionalFormatting>
  <conditionalFormatting sqref="F79">
    <cfRule type="cellIs" dxfId="23" priority="25" operator="equal">
      <formula>0</formula>
    </cfRule>
  </conditionalFormatting>
  <conditionalFormatting sqref="F80">
    <cfRule type="cellIs" dxfId="22" priority="24" operator="equal">
      <formula>0</formula>
    </cfRule>
  </conditionalFormatting>
  <conditionalFormatting sqref="F81">
    <cfRule type="cellIs" dxfId="21" priority="23" operator="equal">
      <formula>0</formula>
    </cfRule>
  </conditionalFormatting>
  <conditionalFormatting sqref="F82">
    <cfRule type="cellIs" dxfId="20" priority="22" operator="equal">
      <formula>0</formula>
    </cfRule>
  </conditionalFormatting>
  <conditionalFormatting sqref="F83">
    <cfRule type="cellIs" dxfId="19" priority="21" operator="equal">
      <formula>0</formula>
    </cfRule>
  </conditionalFormatting>
  <conditionalFormatting sqref="F84">
    <cfRule type="cellIs" dxfId="18" priority="20" operator="equal">
      <formula>0</formula>
    </cfRule>
  </conditionalFormatting>
  <conditionalFormatting sqref="F15">
    <cfRule type="cellIs" dxfId="17" priority="19" operator="equal">
      <formula>0</formula>
    </cfRule>
  </conditionalFormatting>
  <conditionalFormatting sqref="F16:F17">
    <cfRule type="cellIs" dxfId="16" priority="18" operator="equal">
      <formula>0</formula>
    </cfRule>
  </conditionalFormatting>
  <conditionalFormatting sqref="F18">
    <cfRule type="cellIs" dxfId="15" priority="17" operator="equal">
      <formula>0</formula>
    </cfRule>
  </conditionalFormatting>
  <conditionalFormatting sqref="F19">
    <cfRule type="cellIs" dxfId="14" priority="16" operator="equal">
      <formula>0</formula>
    </cfRule>
  </conditionalFormatting>
  <conditionalFormatting sqref="F20">
    <cfRule type="cellIs" dxfId="13" priority="15" operator="equal">
      <formula>0</formula>
    </cfRule>
  </conditionalFormatting>
  <conditionalFormatting sqref="F21">
    <cfRule type="cellIs" dxfId="12" priority="14" operator="equal">
      <formula>0</formula>
    </cfRule>
  </conditionalFormatting>
  <conditionalFormatting sqref="F22">
    <cfRule type="cellIs" dxfId="11" priority="13" operator="equal">
      <formula>0</formula>
    </cfRule>
  </conditionalFormatting>
  <conditionalFormatting sqref="F23">
    <cfRule type="cellIs" dxfId="10" priority="12" operator="equal">
      <formula>0</formula>
    </cfRule>
  </conditionalFormatting>
  <conditionalFormatting sqref="F24">
    <cfRule type="cellIs" dxfId="9" priority="11" operator="equal">
      <formula>0</formula>
    </cfRule>
  </conditionalFormatting>
  <conditionalFormatting sqref="F25">
    <cfRule type="cellIs" dxfId="8" priority="10" operator="equal">
      <formula>0</formula>
    </cfRule>
  </conditionalFormatting>
  <conditionalFormatting sqref="F26">
    <cfRule type="cellIs" dxfId="7" priority="9" operator="equal">
      <formula>0</formula>
    </cfRule>
  </conditionalFormatting>
  <conditionalFormatting sqref="F27">
    <cfRule type="cellIs" dxfId="6" priority="8" operator="equal">
      <formula>0</formula>
    </cfRule>
  </conditionalFormatting>
  <conditionalFormatting sqref="F28">
    <cfRule type="cellIs" dxfId="5" priority="7" operator="equal">
      <formula>0</formula>
    </cfRule>
  </conditionalFormatting>
  <conditionalFormatting sqref="F29">
    <cfRule type="cellIs" dxfId="4" priority="6" operator="equal">
      <formula>0</formula>
    </cfRule>
  </conditionalFormatting>
  <conditionalFormatting sqref="F30">
    <cfRule type="cellIs" dxfId="3" priority="5" operator="equal">
      <formula>0</formula>
    </cfRule>
  </conditionalFormatting>
  <conditionalFormatting sqref="F31">
    <cfRule type="cellIs" dxfId="2" priority="4" operator="equal">
      <formula>0</formula>
    </cfRule>
  </conditionalFormatting>
  <conditionalFormatting sqref="F32">
    <cfRule type="cellIs" dxfId="1" priority="3" operator="equal">
      <formula>0</formula>
    </cfRule>
  </conditionalFormatting>
  <conditionalFormatting sqref="F33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Аппарат</cp:lastModifiedBy>
  <cp:lastPrinted>2025-04-07T12:26:21Z</cp:lastPrinted>
  <dcterms:created xsi:type="dcterms:W3CDTF">2017-04-06T07:43:57Z</dcterms:created>
  <dcterms:modified xsi:type="dcterms:W3CDTF">2025-07-10T04:42:58Z</dcterms:modified>
</cp:coreProperties>
</file>